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čunovodstvo\Documents\FINANCIJSKI IZVJEŠTAJI\ZAVRŠNI 2024\"/>
    </mc:Choice>
  </mc:AlternateContent>
  <xr:revisionPtr revIDLastSave="0" documentId="13_ncr:1_{34C83896-0872-4E7D-AEA2-681819285D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5" i="9"/>
  <c r="E285" i="9" s="1"/>
  <c r="B285" i="9" s="1"/>
  <c r="G278" i="9"/>
  <c r="E278" i="9" s="1"/>
  <c r="F6" i="5"/>
  <c r="G290" i="9"/>
  <c r="E290" i="9" s="1"/>
  <c r="B290" i="9" s="1"/>
  <c r="F88" i="5"/>
  <c r="G291" i="9"/>
  <c r="E291" i="9" s="1"/>
  <c r="B291" i="9" s="1"/>
  <c r="F149" i="5"/>
  <c r="G308" i="9"/>
  <c r="E308" i="9" s="1"/>
  <c r="B308" i="9" s="1"/>
  <c r="F177" i="5"/>
  <c r="G310" i="9"/>
  <c r="E310" i="9" s="1"/>
  <c r="B310" i="9" s="1"/>
  <c r="F190" i="5"/>
  <c r="G311" i="9"/>
  <c r="E311" i="9" s="1"/>
  <c r="B311" i="9" s="1"/>
  <c r="F206" i="5"/>
  <c r="D141" i="6"/>
  <c r="F5"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1" i="9" l="1"/>
  <c r="G314" i="9"/>
  <c r="E314" i="9" s="1"/>
  <c r="B314" i="9" s="1"/>
  <c r="I34" i="3"/>
  <c r="C1517" i="1"/>
  <c r="G313" i="9"/>
  <c r="E313" i="9" s="1"/>
  <c r="F141" i="6"/>
  <c r="H28" i="3"/>
  <c r="C1435" i="1"/>
  <c r="G318" i="9"/>
  <c r="E318"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B313" i="9"/>
  <c r="E312"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<sst xmlns="http://schemas.openxmlformats.org/spreadsheetml/2006/main" count="4374" uniqueCount="3426">
  <si>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</si>
  <si>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</si>
  <si>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</si>
  <si>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</si>
  <si>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</si>
  <si>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</si>
  <si>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</si>
  <si>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</si>
  <si>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</si>
  <si>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</si>
  <si>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</si>
  <si>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</si>
  <si>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</si>
  <si>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</si>
  <si>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</si>
  <si>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</si>
  <si>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</si>
  <si>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</si>
  <si>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</si>
  <si>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</si>
  <si>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</si>
  <si>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</si>
  <si>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</si>
  <si>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</si>
  <si>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</si>
  <si>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</si>
  <si>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</si>
  <si>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</si>
  <si>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</si>
  <si>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</si>
  <si>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</si>
  <si>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</si>
  <si>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</si>
  <si>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</si>
  <si>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</si>
  <si>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</si>
  <si>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</si>
  <si>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</si>
  <si>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</si>
  <si>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</si>
  <si>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</si>
  <si>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</si>
  <si>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</si>
  <si>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</si>
  <si>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</si>
  <si>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</si>
  <si>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</si>
  <si>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</si>
  <si>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</si>
  <si>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19601 - UČENIČKI DOM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</si>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</sst>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721873.9800000001</v>
      </c>
      <c r="D2" s="6">
        <f>'PR-RAS'!E6</f>
        <v>841288.59</v>
      </c>
      <c r="E2" s="6">
        <v>0</v>
      </c>
      <c r="F2" s="6">
        <v>0</v>
      </c>
      <c r="G2" s="7">
        <f t="shared" ref="G2:G264" si="0">(B2/1000)*(C2*1+D2*2)</f>
        <v>2404.4511600000001</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501379.64</v>
      </c>
      <c r="D46" s="1">
        <f>'PR-RAS'!E50</f>
        <v>612245.36</v>
      </c>
      <c r="E46" s="1">
        <v>0</v>
      </c>
      <c r="F46" s="1">
        <v>0</v>
      </c>
      <c r="G46" s="2">
        <f t="shared" si="0"/>
        <v>77664.166199999992</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501379.64</v>
      </c>
      <c r="D64" s="1">
        <f>'PR-RAS'!E68</f>
        <v>612245.36</v>
      </c>
      <c r="E64" s="1">
        <v>0</v>
      </c>
      <c r="F64" s="1">
        <v>0</v>
      </c>
      <c r="G64" s="2">
        <f t="shared" si="0"/>
        <v>108729.83267999999</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501379.64</v>
      </c>
      <c r="D65" s="1">
        <f>'PR-RAS'!E69</f>
        <v>612245.36</v>
      </c>
      <c r="E65" s="1">
        <v>0</v>
      </c>
      <c r="F65" s="1">
        <v>0</v>
      </c>
      <c r="G65" s="2">
        <f t="shared" si="0"/>
        <v>110455.70303999999</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77.63</v>
      </c>
      <c r="D78" s="1">
        <f>'PR-RAS'!E82</f>
        <v>0.34</v>
      </c>
      <c r="E78" s="1">
        <v>0</v>
      </c>
      <c r="F78" s="1">
        <v>0</v>
      </c>
      <c r="G78" s="2">
        <f t="shared" si="0"/>
        <v>6.0298699999999998</v>
      </c>
      <c r="H78" s="2">
        <f t="shared" si="1"/>
        <v>0.71000000000000463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77.63</v>
      </c>
      <c r="D79" s="1">
        <f>'PR-RAS'!E83</f>
        <v>0.34</v>
      </c>
      <c r="E79" s="1">
        <v>0</v>
      </c>
      <c r="F79" s="1">
        <v>0</v>
      </c>
      <c r="G79" s="2">
        <f t="shared" si="0"/>
        <v>6.1081799999999999</v>
      </c>
      <c r="H79" s="2">
        <f t="shared" si="1"/>
        <v>0.71000000000000463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0.34</v>
      </c>
      <c r="E81" s="1">
        <v>0</v>
      </c>
      <c r="F81" s="1">
        <v>0</v>
      </c>
      <c r="G81" s="2">
        <f t="shared" si="0"/>
        <v>5.680000000000001E-2</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77.599999999999994</v>
      </c>
      <c r="D82" s="1">
        <f>'PR-RAS'!E86</f>
        <v>0</v>
      </c>
      <c r="E82" s="1">
        <v>0</v>
      </c>
      <c r="F82" s="1">
        <v>0</v>
      </c>
      <c r="G82" s="2">
        <f t="shared" si="0"/>
        <v>6.2855999999999996</v>
      </c>
      <c r="H82" s="2">
        <f t="shared" si="1"/>
        <v>0.40000000000000568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97978.27</v>
      </c>
      <c r="D102" s="1">
        <f>'PR-RAS'!E106</f>
        <v>99019.55</v>
      </c>
      <c r="E102" s="1">
        <v>0</v>
      </c>
      <c r="F102" s="1">
        <v>0</v>
      </c>
      <c r="G102" s="2">
        <f t="shared" si="0"/>
        <v>29897.754370000002</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97978.27</v>
      </c>
      <c r="D108" s="1">
        <f>'PR-RAS'!E112</f>
        <v>99019.55</v>
      </c>
      <c r="E108" s="1">
        <v>0</v>
      </c>
      <c r="F108" s="1">
        <v>0</v>
      </c>
      <c r="G108" s="2">
        <f t="shared" si="0"/>
        <v>31673.85859</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97978.27</v>
      </c>
      <c r="D113" s="1">
        <f>'PR-RAS'!E117</f>
        <v>99019.55</v>
      </c>
      <c r="E113" s="1">
        <v>0</v>
      </c>
      <c r="F113" s="1">
        <v>0</v>
      </c>
      <c r="G113" s="2">
        <f t="shared" si="0"/>
        <v>33153.945440000003</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12439</v>
      </c>
      <c r="D120" s="1">
        <f>'PR-RAS'!E124</f>
        <v>8847</v>
      </c>
      <c r="E120" s="1">
        <v>0</v>
      </c>
      <c r="F120" s="1">
        <v>0</v>
      </c>
      <c r="G120" s="2">
        <f t="shared" si="0"/>
        <v>3585.8269999999998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12439</v>
      </c>
      <c r="D121" s="1">
        <f>'PR-RAS'!E125</f>
        <v>8847</v>
      </c>
      <c r="E121" s="1">
        <v>0</v>
      </c>
      <c r="F121" s="1">
        <v>0</v>
      </c>
      <c r="G121" s="2">
        <f t="shared" si="0"/>
        <v>3615.96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12439</v>
      </c>
      <c r="D123" s="1">
        <f>'PR-RAS'!E127</f>
        <v>8847</v>
      </c>
      <c r="E123" s="1">
        <v>0</v>
      </c>
      <c r="F123" s="1">
        <v>0</v>
      </c>
      <c r="G123" s="2">
        <f t="shared" si="0"/>
        <v>3676.2260000000001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109003.82</v>
      </c>
      <c r="D129" s="1">
        <f>'PR-RAS'!E133</f>
        <v>120461.12000000001</v>
      </c>
      <c r="E129" s="1">
        <v>0</v>
      </c>
      <c r="F129" s="1">
        <v>0</v>
      </c>
      <c r="G129" s="2">
        <f t="shared" si="0"/>
        <v>44790.535680000008</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109003.82</v>
      </c>
      <c r="D130" s="1">
        <f>'PR-RAS'!E134</f>
        <v>120461.12000000001</v>
      </c>
      <c r="E130" s="1">
        <v>0</v>
      </c>
      <c r="F130" s="1">
        <v>0</v>
      </c>
      <c r="G130" s="2">
        <f t="shared" si="0"/>
        <v>45140.461740000006</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108673.82</v>
      </c>
      <c r="D131" s="1">
        <f>'PR-RAS'!E135</f>
        <v>120193.07</v>
      </c>
      <c r="E131" s="1">
        <v>0</v>
      </c>
      <c r="F131" s="1">
        <v>0</v>
      </c>
      <c r="G131" s="2">
        <f t="shared" si="0"/>
        <v>45377.794800000003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v>
      </c>
      <c r="D132" s="1">
        <f>'PR-RAS'!E136</f>
        <v>268.05</v>
      </c>
      <c r="E132" s="1">
        <v>0</v>
      </c>
      <c r="F132" s="1">
        <v>0</v>
      </c>
      <c r="G132" s="2">
        <f t="shared" si="0"/>
        <v>113.45910000000001</v>
      </c>
      <c r="H132" s="2">
        <f t="shared" si="1"/>
        <v>5.0000000000011369E-2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995.62</v>
      </c>
      <c r="D135" s="1">
        <f>'PR-RAS'!E139</f>
        <v>715.22</v>
      </c>
      <c r="E135" s="1">
        <v>0</v>
      </c>
      <c r="F135" s="1">
        <v>0</v>
      </c>
      <c r="G135" s="2">
        <f t="shared" si="0"/>
        <v>325.09204</v>
      </c>
      <c r="H135" s="2">
        <f t="shared" si="1"/>
        <v>0.60000000000002274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995.62</v>
      </c>
      <c r="D146" s="1">
        <f>'PR-RAS'!E150</f>
        <v>715.22</v>
      </c>
      <c r="E146" s="1">
        <v>0</v>
      </c>
      <c r="F146" s="1">
        <v>0</v>
      </c>
      <c r="G146" s="2">
        <f t="shared" si="0"/>
        <v>351.77869999999996</v>
      </c>
      <c r="H146" s="2">
        <f t="shared" si="1"/>
        <v>0.60000000000002274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682386.21</v>
      </c>
      <c r="D147" s="1">
        <f>'PR-RAS'!E151</f>
        <v>851596.72000000009</v>
      </c>
      <c r="E147" s="1">
        <v>0</v>
      </c>
      <c r="F147" s="1">
        <v>0</v>
      </c>
      <c r="G147" s="2">
        <f t="shared" si="0"/>
        <v>348294.62890000001</v>
      </c>
      <c r="H147" s="2">
        <f t="shared" si="1"/>
        <v>0.48999999987427145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478890.44000000006</v>
      </c>
      <c r="D148" s="1">
        <f>'PR-RAS'!E152</f>
        <v>625586.78</v>
      </c>
      <c r="E148" s="1">
        <v>0</v>
      </c>
      <c r="F148" s="1">
        <v>0</v>
      </c>
      <c r="G148" s="2">
        <f t="shared" si="0"/>
        <v>254319.408</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392886.52</v>
      </c>
      <c r="D149" s="1">
        <f>'PR-RAS'!E153</f>
        <v>514560.36</v>
      </c>
      <c r="E149" s="1">
        <v>0</v>
      </c>
      <c r="F149" s="1">
        <v>0</v>
      </c>
      <c r="G149" s="2">
        <f t="shared" si="0"/>
        <v>210457.07152</v>
      </c>
      <c r="H149" s="2">
        <f t="shared" si="1"/>
        <v>0.83999999996740371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392886.52</v>
      </c>
      <c r="D150" s="1">
        <f>'PR-RAS'!E154</f>
        <v>514560.36</v>
      </c>
      <c r="E150" s="1">
        <v>0</v>
      </c>
      <c r="F150" s="1">
        <v>0</v>
      </c>
      <c r="G150" s="2">
        <f t="shared" si="0"/>
        <v>211879.07876</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21161.46</v>
      </c>
      <c r="D154" s="1">
        <f>'PR-RAS'!E158</f>
        <v>26123.93</v>
      </c>
      <c r="E154" s="1">
        <v>0</v>
      </c>
      <c r="F154" s="1">
        <v>0</v>
      </c>
      <c r="G154" s="2">
        <f t="shared" si="0"/>
        <v>11231.625960000001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64842.46</v>
      </c>
      <c r="D155" s="1">
        <f>'PR-RAS'!E159</f>
        <v>84902.49</v>
      </c>
      <c r="E155" s="1">
        <v>0</v>
      </c>
      <c r="F155" s="1">
        <v>0</v>
      </c>
      <c r="G155" s="2">
        <f t="shared" si="0"/>
        <v>36135.705759999997</v>
      </c>
      <c r="H155" s="2">
        <f t="shared" si="1"/>
        <v>0.95000000000436557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64803.360000000001</v>
      </c>
      <c r="D157" s="1">
        <f>'PR-RAS'!E161</f>
        <v>84902.49</v>
      </c>
      <c r="E157" s="1">
        <v>0</v>
      </c>
      <c r="F157" s="1">
        <v>0</v>
      </c>
      <c r="G157" s="2">
        <f t="shared" si="0"/>
        <v>36598.901040000004</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39.1</v>
      </c>
      <c r="D158" s="1">
        <f>'PR-RAS'!E162</f>
        <v>0</v>
      </c>
      <c r="E158" s="1">
        <v>0</v>
      </c>
      <c r="F158" s="1">
        <v>0</v>
      </c>
      <c r="G158" s="2">
        <f t="shared" si="0"/>
        <v>6.1387</v>
      </c>
      <c r="H158" s="2">
        <f t="shared" si="1"/>
        <v>0.10000000000000142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200542.28999999998</v>
      </c>
      <c r="D159" s="1">
        <f>'PR-RAS'!E163</f>
        <v>224065.59</v>
      </c>
      <c r="E159" s="1">
        <v>0</v>
      </c>
      <c r="F159" s="1">
        <v>0</v>
      </c>
      <c r="G159" s="2">
        <f t="shared" si="0"/>
        <v>102490.40826</v>
      </c>
      <c r="H159" s="2">
        <f t="shared" si="1"/>
        <v>0.6999999999825377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13543.83</v>
      </c>
      <c r="D160" s="1">
        <f>'PR-RAS'!E164</f>
        <v>18542.599999999999</v>
      </c>
      <c r="E160" s="1">
        <v>0</v>
      </c>
      <c r="F160" s="1">
        <v>0</v>
      </c>
      <c r="G160" s="2">
        <f t="shared" si="0"/>
        <v>8050.01577</v>
      </c>
      <c r="H160" s="2">
        <f t="shared" si="1"/>
        <v>0.57000000000152795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7179.03</v>
      </c>
      <c r="D161" s="1">
        <f>'PR-RAS'!E165</f>
        <v>10170.66</v>
      </c>
      <c r="E161" s="1">
        <v>0</v>
      </c>
      <c r="F161" s="1">
        <v>0</v>
      </c>
      <c r="G161" s="2">
        <f t="shared" si="0"/>
        <v>4403.2560000000003</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5792.8</v>
      </c>
      <c r="D162" s="1">
        <f>'PR-RAS'!E166</f>
        <v>7680.44</v>
      </c>
      <c r="E162" s="1">
        <v>0</v>
      </c>
      <c r="F162" s="1">
        <v>0</v>
      </c>
      <c r="G162" s="2">
        <f t="shared" si="0"/>
        <v>3405.7424800000003</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520</v>
      </c>
      <c r="D163" s="1">
        <f>'PR-RAS'!E167</f>
        <v>679</v>
      </c>
      <c r="E163" s="1">
        <v>0</v>
      </c>
      <c r="F163" s="1">
        <v>0</v>
      </c>
      <c r="G163" s="2">
        <f t="shared" si="0"/>
        <v>304.23599999999999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v>
      </c>
      <c r="D164" s="1">
        <f>'PR-RAS'!E168</f>
        <v>12.5</v>
      </c>
      <c r="E164" s="1">
        <v>0</v>
      </c>
      <c r="F164" s="1">
        <v>0</v>
      </c>
      <c r="G164" s="2">
        <f t="shared" si="0"/>
        <v>12.551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116622.79999999999</v>
      </c>
      <c r="D165" s="1">
        <f>'PR-RAS'!E169</f>
        <v>113311.3</v>
      </c>
      <c r="E165" s="1">
        <v>0</v>
      </c>
      <c r="F165" s="1">
        <v>0</v>
      </c>
      <c r="G165" s="2">
        <f t="shared" si="0"/>
        <v>56292.245600000009</v>
      </c>
      <c r="H165" s="2">
        <f t="shared" si="1"/>
        <v>0.50000000001455192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12761.69</v>
      </c>
      <c r="D166" s="1">
        <f>'PR-RAS'!E170</f>
        <v>12524.34</v>
      </c>
      <c r="E166" s="1">
        <v>0</v>
      </c>
      <c r="F166" s="1">
        <v>0</v>
      </c>
      <c r="G166" s="2">
        <f t="shared" si="0"/>
        <v>6238.7110500000008</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64853.27</v>
      </c>
      <c r="D167" s="1">
        <f>'PR-RAS'!E171</f>
        <v>64122.77</v>
      </c>
      <c r="E167" s="1">
        <v>0</v>
      </c>
      <c r="F167" s="1">
        <v>0</v>
      </c>
      <c r="G167" s="2">
        <f t="shared" si="0"/>
        <v>32054.402460000001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25643.94</v>
      </c>
      <c r="D168" s="1">
        <f>'PR-RAS'!E172</f>
        <v>28351.18</v>
      </c>
      <c r="E168" s="1">
        <v>0</v>
      </c>
      <c r="F168" s="1">
        <v>0</v>
      </c>
      <c r="G168" s="2">
        <f t="shared" si="0"/>
        <v>13751.832100000001</v>
      </c>
      <c r="H168" s="2">
        <f t="shared" si="1"/>
        <v>0.24000000000160071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1751.75</v>
      </c>
      <c r="D169" s="1">
        <f>'PR-RAS'!E173</f>
        <v>2728.2</v>
      </c>
      <c r="E169" s="1">
        <v>0</v>
      </c>
      <c r="F169" s="1">
        <v>0</v>
      </c>
      <c r="G169" s="2">
        <f t="shared" si="0"/>
        <v>1210.9692</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10749.12</v>
      </c>
      <c r="D170" s="1">
        <f>'PR-RAS'!E174</f>
        <v>4315.63</v>
      </c>
      <c r="E170" s="1">
        <v>0</v>
      </c>
      <c r="F170" s="1">
        <v>0</v>
      </c>
      <c r="G170" s="2">
        <f t="shared" si="0"/>
        <v>3275.2842200000005</v>
      </c>
      <c r="H170" s="2">
        <f t="shared" si="1"/>
        <v>0.49000000000069122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863.03</v>
      </c>
      <c r="D172" s="1">
        <f>'PR-RAS'!E176</f>
        <v>1269.18</v>
      </c>
      <c r="E172" s="1">
        <v>0</v>
      </c>
      <c r="F172" s="1">
        <v>0</v>
      </c>
      <c r="G172" s="2">
        <f t="shared" si="0"/>
        <v>581.63769000000013</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60350.100000000006</v>
      </c>
      <c r="D173" s="1">
        <f>'PR-RAS'!E177</f>
        <v>80487.350000000006</v>
      </c>
      <c r="E173" s="1">
        <v>0</v>
      </c>
      <c r="F173" s="1">
        <v>0</v>
      </c>
      <c r="G173" s="2">
        <f t="shared" si="0"/>
        <v>38067.865599999997</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5184.54</v>
      </c>
      <c r="D174" s="1">
        <f>'PR-RAS'!E178</f>
        <v>8754.9699999999993</v>
      </c>
      <c r="E174" s="1">
        <v>0</v>
      </c>
      <c r="F174" s="1">
        <v>0</v>
      </c>
      <c r="G174" s="2">
        <f t="shared" si="0"/>
        <v>3926.1450399999994</v>
      </c>
      <c r="H174" s="2">
        <f t="shared" si="1"/>
        <v>0.49000000000069122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34202.43</v>
      </c>
      <c r="D175" s="1">
        <f>'PR-RAS'!E179</f>
        <v>50803.18</v>
      </c>
      <c r="E175" s="1">
        <v>0</v>
      </c>
      <c r="F175" s="1">
        <v>0</v>
      </c>
      <c r="G175" s="2">
        <f t="shared" si="0"/>
        <v>23630.729459999999</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2440.19</v>
      </c>
      <c r="D176" s="1">
        <f>'PR-RAS'!E180</f>
        <v>468.75</v>
      </c>
      <c r="E176" s="1">
        <v>0</v>
      </c>
      <c r="F176" s="1">
        <v>0</v>
      </c>
      <c r="G176" s="2">
        <f t="shared" si="0"/>
        <v>591.09574999999995</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8071.15</v>
      </c>
      <c r="D177" s="1">
        <f>'PR-RAS'!E181</f>
        <v>8980.16</v>
      </c>
      <c r="E177" s="1">
        <v>0</v>
      </c>
      <c r="F177" s="1">
        <v>0</v>
      </c>
      <c r="G177" s="2">
        <f t="shared" si="0"/>
        <v>4581.5387199999996</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2441.8000000000002</v>
      </c>
      <c r="E178" s="1">
        <v>0</v>
      </c>
      <c r="F178" s="1">
        <v>0</v>
      </c>
      <c r="G178" s="2">
        <f t="shared" si="0"/>
        <v>864.3972</v>
      </c>
      <c r="H178" s="2">
        <f t="shared" si="1"/>
        <v>0.1999999999998181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2277.23</v>
      </c>
      <c r="D179" s="1">
        <f>'PR-RAS'!E183</f>
        <v>2150.89</v>
      </c>
      <c r="E179" s="1">
        <v>0</v>
      </c>
      <c r="F179" s="1">
        <v>0</v>
      </c>
      <c r="G179" s="2">
        <f t="shared" si="0"/>
        <v>1171.06378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4827.24</v>
      </c>
      <c r="D180" s="1">
        <f>'PR-RAS'!E184</f>
        <v>5232.8500000000004</v>
      </c>
      <c r="E180" s="1">
        <v>0</v>
      </c>
      <c r="F180" s="1">
        <v>0</v>
      </c>
      <c r="G180" s="2">
        <f t="shared" si="0"/>
        <v>2737.4362599999999</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2319.7199999999998</v>
      </c>
      <c r="D181" s="1">
        <f>'PR-RAS'!E185</f>
        <v>594.59</v>
      </c>
      <c r="E181" s="1">
        <v>0</v>
      </c>
      <c r="F181" s="1">
        <v>0</v>
      </c>
      <c r="G181" s="2">
        <f t="shared" si="0"/>
        <v>631.60199999999986</v>
      </c>
      <c r="H181" s="2">
        <f t="shared" si="1"/>
        <v>0.69000000000016826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1027.5999999999999</v>
      </c>
      <c r="D182" s="1">
        <f>'PR-RAS'!E186</f>
        <v>1060.1600000000001</v>
      </c>
      <c r="E182" s="1">
        <v>0</v>
      </c>
      <c r="F182" s="1">
        <v>0</v>
      </c>
      <c r="G182" s="2">
        <f t="shared" si="0"/>
        <v>569.77351999999996</v>
      </c>
      <c r="H182" s="2">
        <f t="shared" si="1"/>
        <v>0.5600000000001728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10.44</v>
      </c>
      <c r="D183" s="1">
        <f>'PR-RAS'!E187</f>
        <v>10.46</v>
      </c>
      <c r="E183" s="1">
        <v>0</v>
      </c>
      <c r="F183" s="1">
        <v>0</v>
      </c>
      <c r="G183" s="2">
        <f t="shared" si="0"/>
        <v>5.7075199999999997</v>
      </c>
      <c r="H183" s="2">
        <f t="shared" si="1"/>
        <v>0.90000000000000036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10015.119999999999</v>
      </c>
      <c r="D184" s="1">
        <f>'PR-RAS'!E188</f>
        <v>11713.880000000001</v>
      </c>
      <c r="E184" s="1">
        <v>0</v>
      </c>
      <c r="F184" s="1">
        <v>0</v>
      </c>
      <c r="G184" s="2">
        <f t="shared" si="0"/>
        <v>6120.0470400000004</v>
      </c>
      <c r="H184" s="2">
        <f t="shared" si="1"/>
        <v>0.23999999999796273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806.31</v>
      </c>
      <c r="D186" s="1">
        <f>'PR-RAS'!E190</f>
        <v>820.24</v>
      </c>
      <c r="E186" s="1">
        <v>0</v>
      </c>
      <c r="F186" s="1">
        <v>0</v>
      </c>
      <c r="G186" s="2">
        <f t="shared" si="0"/>
        <v>452.65614999999997</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753.87</v>
      </c>
      <c r="D187" s="1">
        <f>'PR-RAS'!E191</f>
        <v>468.53</v>
      </c>
      <c r="E187" s="1">
        <v>0</v>
      </c>
      <c r="F187" s="1">
        <v>0</v>
      </c>
      <c r="G187" s="2">
        <f t="shared" si="0"/>
        <v>314.51297999999997</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195</v>
      </c>
      <c r="D188" s="1">
        <f>'PR-RAS'!E192</f>
        <v>195</v>
      </c>
      <c r="E188" s="1">
        <v>0</v>
      </c>
      <c r="F188" s="1">
        <v>0</v>
      </c>
      <c r="G188" s="2">
        <f t="shared" si="0"/>
        <v>109.395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1999.96</v>
      </c>
      <c r="D189" s="1">
        <f>'PR-RAS'!E193</f>
        <v>2415.44</v>
      </c>
      <c r="E189" s="1">
        <v>0</v>
      </c>
      <c r="F189" s="1">
        <v>0</v>
      </c>
      <c r="G189" s="2">
        <f t="shared" si="0"/>
        <v>1284.1979200000001</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862.44</v>
      </c>
      <c r="D190" s="1">
        <f>'PR-RAS'!E194</f>
        <v>0</v>
      </c>
      <c r="E190" s="1">
        <v>0</v>
      </c>
      <c r="F190" s="1">
        <v>0</v>
      </c>
      <c r="G190" s="2">
        <f t="shared" si="0"/>
        <v>163.00116</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5397.54</v>
      </c>
      <c r="D191" s="1">
        <f>'PR-RAS'!E195</f>
        <v>7814.67</v>
      </c>
      <c r="E191" s="1">
        <v>0</v>
      </c>
      <c r="F191" s="1">
        <v>0</v>
      </c>
      <c r="G191" s="2">
        <f t="shared" si="0"/>
        <v>3995.1072000000004</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2641.2799999999997</v>
      </c>
      <c r="D192" s="1">
        <f>'PR-RAS'!E196</f>
        <v>1615.56</v>
      </c>
      <c r="E192" s="1">
        <v>0</v>
      </c>
      <c r="F192" s="1">
        <v>0</v>
      </c>
      <c r="G192" s="2">
        <f t="shared" si="0"/>
        <v>1121.6284000000001</v>
      </c>
      <c r="H192" s="2">
        <f t="shared" si="1"/>
        <v>0.71999999999979991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2641.2799999999997</v>
      </c>
      <c r="D206" s="1">
        <f>'PR-RAS'!E210</f>
        <v>1615.56</v>
      </c>
      <c r="E206" s="1">
        <v>0</v>
      </c>
      <c r="F206" s="1">
        <v>0</v>
      </c>
      <c r="G206" s="2">
        <f t="shared" si="0"/>
        <v>1203.8419999999999</v>
      </c>
      <c r="H206" s="2">
        <f t="shared" si="1"/>
        <v>0.71999999999979991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1610.68</v>
      </c>
      <c r="D207" s="1">
        <f>'PR-RAS'!E211</f>
        <v>1615.24</v>
      </c>
      <c r="E207" s="1">
        <v>0</v>
      </c>
      <c r="F207" s="1">
        <v>0</v>
      </c>
      <c r="G207" s="2">
        <f t="shared" si="0"/>
        <v>997.27895999999987</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1030.5999999999999</v>
      </c>
      <c r="D209" s="1">
        <f>'PR-RAS'!E213</f>
        <v>0.32</v>
      </c>
      <c r="E209" s="1">
        <v>0</v>
      </c>
      <c r="F209" s="1">
        <v>0</v>
      </c>
      <c r="G209" s="2">
        <f t="shared" si="0"/>
        <v>214.49791999999999</v>
      </c>
      <c r="H209" s="2">
        <f t="shared" si="1"/>
        <v>0.72000000000009101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312.2</v>
      </c>
      <c r="D259" s="1">
        <f>'PR-RAS'!E263</f>
        <v>328.79</v>
      </c>
      <c r="E259" s="1">
        <v>0</v>
      </c>
      <c r="F259" s="1">
        <v>0</v>
      </c>
      <c r="G259" s="2">
        <f t="shared" si="0"/>
        <v>250.20323999999999</v>
      </c>
      <c r="H259" s="2">
        <f t="shared" si="1"/>
        <v>0.40999999999996817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312.2</v>
      </c>
      <c r="D260" s="1">
        <f>'PR-RAS'!E264</f>
        <v>328.79</v>
      </c>
      <c r="E260" s="1">
        <v>0</v>
      </c>
      <c r="F260" s="1">
        <v>0</v>
      </c>
      <c r="G260" s="2">
        <f t="shared" si="0"/>
        <v>251.17302000000001</v>
      </c>
      <c r="H260" s="2">
        <f t="shared" si="1"/>
        <v>0.40999999999996817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312.2</v>
      </c>
      <c r="D262" s="1">
        <f>'PR-RAS'!E266</f>
        <v>328.79</v>
      </c>
      <c r="E262" s="1">
        <v>0</v>
      </c>
      <c r="F262" s="1">
        <v>0</v>
      </c>
      <c r="G262" s="2">
        <f t="shared" si="0"/>
        <v>253.11258000000001</v>
      </c>
      <c r="H262" s="2">
        <f t="shared" si="1"/>
        <v>0.40999999999996817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682386.21</v>
      </c>
      <c r="D285" s="1">
        <f>'PR-RAS'!E289</f>
        <v>851596.72000000009</v>
      </c>
      <c r="E285" s="1">
        <v>0</v>
      </c>
      <c r="F285" s="1">
        <v>0</v>
      </c>
      <c r="G285" s="2">
        <f t="shared" si="8"/>
        <v>677504.62060000002</v>
      </c>
      <c r="H285" s="2">
        <f t="shared" si="9"/>
        <v>0.48999999987427145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39487.770000000135</v>
      </c>
      <c r="D286" s="1">
        <f>'PR-RAS'!E290</f>
        <v>0</v>
      </c>
      <c r="E286" s="1">
        <v>0</v>
      </c>
      <c r="F286" s="1">
        <v>0</v>
      </c>
      <c r="G286" s="2">
        <f t="shared" si="8"/>
        <v>11254.014450000037</v>
      </c>
      <c r="H286" s="2">
        <f t="shared" si="9"/>
        <v>0.22999999986495823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10308.130000000121</v>
      </c>
      <c r="E287" s="1">
        <v>0</v>
      </c>
      <c r="F287" s="1">
        <v>0</v>
      </c>
      <c r="G287" s="2">
        <f t="shared" si="8"/>
        <v>5896.2503600000691</v>
      </c>
      <c r="H287" s="2">
        <f t="shared" si="9"/>
        <v>0.13000000012107193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26995.93</v>
      </c>
      <c r="D288" s="1">
        <f>'PR-RAS'!E292</f>
        <v>51906.57</v>
      </c>
      <c r="E288" s="1">
        <v>0</v>
      </c>
      <c r="F288" s="1">
        <v>0</v>
      </c>
      <c r="G288" s="2">
        <f t="shared" si="8"/>
        <v>37542.203089999995</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356.51</v>
      </c>
      <c r="D290" s="1">
        <f>'PR-RAS'!E294</f>
        <v>0.01</v>
      </c>
      <c r="E290" s="1">
        <v>0</v>
      </c>
      <c r="F290" s="1">
        <v>0</v>
      </c>
      <c r="G290" s="2">
        <f t="shared" si="8"/>
        <v>103.03716999999999</v>
      </c>
      <c r="H290" s="2">
        <f t="shared" si="9"/>
        <v>0.5000000000000091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13243.810000000001</v>
      </c>
      <c r="D345" s="1">
        <f>'PR-RAS'!E350</f>
        <v>7729.2</v>
      </c>
      <c r="E345" s="1">
        <v>0</v>
      </c>
      <c r="F345" s="1">
        <v>0</v>
      </c>
      <c r="G345" s="2">
        <f t="shared" si="8"/>
        <v>9873.5602399999989</v>
      </c>
      <c r="H345" s="2">
        <f t="shared" si="9"/>
        <v>0.38999999999850843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13243.810000000001</v>
      </c>
      <c r="D358" s="1">
        <f>'PR-RAS'!E363</f>
        <v>7729.2</v>
      </c>
      <c r="E358" s="1">
        <v>0</v>
      </c>
      <c r="F358" s="1">
        <v>0</v>
      </c>
      <c r="G358" s="2">
        <f t="shared" si="8"/>
        <v>10246.688969999999</v>
      </c>
      <c r="H358" s="2">
        <f t="shared" si="9"/>
        <v>0.38999999999850843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10741.340000000002</v>
      </c>
      <c r="D364" s="1">
        <f>'PR-RAS'!E369</f>
        <v>7315.83</v>
      </c>
      <c r="E364" s="1">
        <v>0</v>
      </c>
      <c r="F364" s="1">
        <v>0</v>
      </c>
      <c r="G364" s="2">
        <f t="shared" si="8"/>
        <v>9210.3989999999994</v>
      </c>
      <c r="H364" s="2">
        <f t="shared" si="9"/>
        <v>0.51000000000203727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2422.8000000000002</v>
      </c>
      <c r="D365" s="1">
        <f>'PR-RAS'!E370</f>
        <v>3803.96</v>
      </c>
      <c r="E365" s="1">
        <v>0</v>
      </c>
      <c r="F365" s="1">
        <v>0</v>
      </c>
      <c r="G365" s="2">
        <f t="shared" si="8"/>
        <v>3651.1820800000005</v>
      </c>
      <c r="H365" s="2">
        <f t="shared" si="9"/>
        <v>0.23999999999978172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6675.6</v>
      </c>
      <c r="D367" s="1">
        <f>'PR-RAS'!E372</f>
        <v>2802.5</v>
      </c>
      <c r="E367" s="1">
        <v>0</v>
      </c>
      <c r="F367" s="1">
        <v>0</v>
      </c>
      <c r="G367" s="2">
        <f t="shared" si="8"/>
        <v>4494.6995999999999</v>
      </c>
      <c r="H367" s="2">
        <f t="shared" si="9"/>
        <v>0.8999999999996362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1642.94</v>
      </c>
      <c r="D369" s="1">
        <f>'PR-RAS'!E374</f>
        <v>709.37</v>
      </c>
      <c r="E369" s="1">
        <v>0</v>
      </c>
      <c r="F369" s="1">
        <v>0</v>
      </c>
      <c r="G369" s="2">
        <f t="shared" si="8"/>
        <v>1126.6982400000002</v>
      </c>
      <c r="H369" s="2">
        <f t="shared" si="9"/>
        <v>0.42999999999994998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421.82</v>
      </c>
      <c r="D378" s="1">
        <f>'PR-RAS'!E383</f>
        <v>413.37</v>
      </c>
      <c r="E378" s="1">
        <v>0</v>
      </c>
      <c r="F378" s="1">
        <v>0</v>
      </c>
      <c r="G378" s="2">
        <f t="shared" si="8"/>
        <v>470.70711999999997</v>
      </c>
      <c r="H378" s="2">
        <f t="shared" si="9"/>
        <v>0.55000000000001137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421.82</v>
      </c>
      <c r="D379" s="1">
        <f>'PR-RAS'!E384</f>
        <v>413.37</v>
      </c>
      <c r="E379" s="1">
        <v>0</v>
      </c>
      <c r="F379" s="1">
        <v>0</v>
      </c>
      <c r="G379" s="2">
        <f t="shared" si="8"/>
        <v>471.95567999999997</v>
      </c>
      <c r="H379" s="2">
        <f t="shared" si="9"/>
        <v>0.55000000000001137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2080.65</v>
      </c>
      <c r="D386" s="1">
        <f>'PR-RAS'!E391</f>
        <v>0</v>
      </c>
      <c r="E386" s="1">
        <v>0</v>
      </c>
      <c r="F386" s="1">
        <v>0</v>
      </c>
      <c r="G386" s="2">
        <f t="shared" si="8"/>
        <v>801.05025000000001</v>
      </c>
      <c r="H386" s="2">
        <f t="shared" si="9"/>
        <v>0.34999999999990905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2080.65</v>
      </c>
      <c r="D388" s="1">
        <f>'PR-RAS'!E393</f>
        <v>0</v>
      </c>
      <c r="E388" s="1">
        <v>0</v>
      </c>
      <c r="F388" s="1">
        <v>0</v>
      </c>
      <c r="G388" s="2">
        <f t="shared" si="8"/>
        <v>805.2115500000001</v>
      </c>
      <c r="H388" s="2">
        <f t="shared" si="9"/>
        <v>0.34999999999990905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13243.810000000001</v>
      </c>
      <c r="D403" s="1">
        <f>'PR-RAS'!E408</f>
        <v>7729.2</v>
      </c>
      <c r="E403" s="1">
        <v>0</v>
      </c>
      <c r="F403" s="1">
        <v>0</v>
      </c>
      <c r="G403" s="2">
        <f t="shared" si="8"/>
        <v>11538.288420000001</v>
      </c>
      <c r="H403" s="2">
        <f t="shared" si="9"/>
        <v>0.38999999999850843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721873.9800000001</v>
      </c>
      <c r="D407" s="1">
        <f>'PR-RAS'!E412</f>
        <v>841288.59</v>
      </c>
      <c r="E407" s="1">
        <v>0</v>
      </c>
      <c r="F407" s="1">
        <v>0</v>
      </c>
      <c r="G407" s="2">
        <f t="shared" si="8"/>
        <v>976207.17096000013</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695630.02</v>
      </c>
      <c r="D408" s="1">
        <f>'PR-RAS'!E413</f>
        <v>859325.92</v>
      </c>
      <c r="E408" s="1">
        <v>0</v>
      </c>
      <c r="F408" s="1">
        <v>0</v>
      </c>
      <c r="G408" s="2">
        <f t="shared" si="8"/>
        <v>982612.7170200001</v>
      </c>
      <c r="H408" s="2">
        <f t="shared" si="9"/>
        <v>9.9999999976716936E-2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26243.960000000079</v>
      </c>
      <c r="D409" s="1">
        <f>'PR-RAS'!E414</f>
        <v>0</v>
      </c>
      <c r="E409" s="1">
        <v>0</v>
      </c>
      <c r="F409" s="1">
        <v>0</v>
      </c>
      <c r="G409" s="2">
        <f t="shared" si="8"/>
        <v>10707.535680000032</v>
      </c>
      <c r="H409" s="2">
        <f t="shared" si="9"/>
        <v>3.9999999920837581E-2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18037.330000000075</v>
      </c>
      <c r="E410" s="1">
        <v>0</v>
      </c>
      <c r="F410" s="1">
        <v>0</v>
      </c>
      <c r="G410" s="2">
        <f t="shared" si="8"/>
        <v>14754.53594000006</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26995.93</v>
      </c>
      <c r="D411" s="1">
        <f>'PR-RAS'!E416</f>
        <v>51906.57</v>
      </c>
      <c r="E411" s="1">
        <v>0</v>
      </c>
      <c r="F411" s="1">
        <v>0</v>
      </c>
      <c r="G411" s="2">
        <f t="shared" si="8"/>
        <v>53631.718699999998</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356.51</v>
      </c>
      <c r="D413" s="1">
        <f>'PR-RAS'!E418</f>
        <v>0.01</v>
      </c>
      <c r="E413" s="1">
        <v>0</v>
      </c>
      <c r="F413" s="1">
        <v>0</v>
      </c>
      <c r="G413" s="2">
        <f t="shared" si="8"/>
        <v>146.89035999999999</v>
      </c>
      <c r="H413" s="2">
        <f t="shared" si="9"/>
        <v>0.5000000000000091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721873.9800000001</v>
      </c>
      <c r="D633" s="1">
        <f>'PR-RAS'!E639</f>
        <v>841288.59</v>
      </c>
      <c r="E633" s="1">
        <v>0</v>
      </c>
      <c r="F633" s="1">
        <v>0</v>
      </c>
      <c r="G633" s="2">
        <f t="shared" si="10"/>
        <v>1519613.1331200001</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695630.02</v>
      </c>
      <c r="D634" s="1">
        <f>'PR-RAS'!E640</f>
        <v>859325.92</v>
      </c>
      <c r="E634" s="1">
        <v>0</v>
      </c>
      <c r="F634" s="1">
        <v>0</v>
      </c>
      <c r="G634" s="2">
        <f t="shared" si="10"/>
        <v>1528240.4173800002</v>
      </c>
      <c r="H634" s="2">
        <f t="shared" si="11"/>
        <v>9.9999999976716936E-2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26243.960000000079</v>
      </c>
      <c r="D635" s="1">
        <f>'PR-RAS'!E641</f>
        <v>0</v>
      </c>
      <c r="E635" s="1">
        <v>0</v>
      </c>
      <c r="F635" s="1">
        <v>0</v>
      </c>
      <c r="G635" s="2">
        <f t="shared" si="10"/>
        <v>16638.670640000051</v>
      </c>
      <c r="H635" s="2">
        <f t="shared" si="11"/>
        <v>3.9999999920837581E-2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18037.330000000075</v>
      </c>
      <c r="E636" s="1">
        <v>0</v>
      </c>
      <c r="F636" s="1">
        <v>0</v>
      </c>
      <c r="G636" s="2">
        <f t="shared" si="10"/>
        <v>22907.409100000095</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26995.93</v>
      </c>
      <c r="D637" s="1">
        <f>'PR-RAS'!E643</f>
        <v>51906.57</v>
      </c>
      <c r="E637" s="1">
        <v>0</v>
      </c>
      <c r="F637" s="1">
        <v>0</v>
      </c>
      <c r="G637" s="2">
        <f t="shared" si="10"/>
        <v>83194.568520000001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53239.890000000079</v>
      </c>
      <c r="D639" s="1">
        <f>'PR-RAS'!E645</f>
        <v>33869.239999999925</v>
      </c>
      <c r="E639" s="1">
        <v>0</v>
      </c>
      <c r="F639" s="1">
        <v>0</v>
      </c>
      <c r="G639" s="2">
        <f t="shared" si="10"/>
        <v>77184.200059999959</v>
      </c>
      <c r="H639" s="2">
        <f t="shared" si="11"/>
        <v>0.3499999998457497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48211.199999999997</v>
      </c>
      <c r="D641" s="1">
        <f>'PR-RAS'!E647</f>
        <v>49646.03</v>
      </c>
      <c r="E641" s="1">
        <v>0</v>
      </c>
      <c r="F641" s="1">
        <v>0</v>
      </c>
      <c r="G641" s="2">
        <f t="shared" si="10"/>
        <v>94402.086400000015</v>
      </c>
      <c r="H641" s="2">
        <f t="shared" si="11"/>
        <v>0.22999999999592546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36509.449999999997</v>
      </c>
      <c r="D642" s="1">
        <f>'PR-RAS'!E649</f>
        <v>58679.9</v>
      </c>
      <c r="E642" s="1">
        <v>0</v>
      </c>
      <c r="F642" s="1">
        <v>0</v>
      </c>
      <c r="G642" s="2">
        <f t="shared" si="10"/>
        <v>98630.189249999996</v>
      </c>
      <c r="H642" s="2">
        <f t="shared" si="11"/>
        <v>0.54999999999563443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728469.15</v>
      </c>
      <c r="D643" s="1">
        <f>'PR-RAS'!E650</f>
        <v>843772.96</v>
      </c>
      <c r="E643" s="1">
        <v>0</v>
      </c>
      <c r="F643" s="1">
        <v>0</v>
      </c>
      <c r="G643" s="2">
        <f t="shared" si="10"/>
        <v>1551081.6749399998</v>
      </c>
      <c r="H643" s="2">
        <f t="shared" si="11"/>
        <v>0.19000000006053597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706262.62</v>
      </c>
      <c r="D644" s="1">
        <f>'PR-RAS'!E651</f>
        <v>862904.06</v>
      </c>
      <c r="E644" s="1">
        <v>0</v>
      </c>
      <c r="F644" s="1">
        <v>0</v>
      </c>
      <c r="G644" s="2">
        <f t="shared" si="10"/>
        <v>1563821.4858200003</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58715.979999999981</v>
      </c>
      <c r="D645" s="1">
        <f>'PR-RAS'!E652</f>
        <v>39548.79999999993</v>
      </c>
      <c r="E645" s="1">
        <v>0</v>
      </c>
      <c r="F645" s="1">
        <v>0</v>
      </c>
      <c r="G645" s="2">
        <f t="shared" si="10"/>
        <v>88751.945519999907</v>
      </c>
      <c r="H645" s="2">
        <f t="shared" si="11"/>
        <v>0.22000000008847564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25</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24</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501379.64</v>
      </c>
      <c r="D668" s="1">
        <f>'PR-RAS'!E675</f>
        <v>612245.36</v>
      </c>
      <c r="E668" s="1">
        <v>0</v>
      </c>
      <c r="F668" s="1">
        <v>0</v>
      </c>
      <c r="G668" s="2">
        <f t="shared" si="10"/>
        <v>1151155.53012</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97903.67</v>
      </c>
      <c r="D703" s="1">
        <f>'PR-RAS'!E710</f>
        <v>98944.55</v>
      </c>
      <c r="E703" s="1">
        <v>0</v>
      </c>
      <c r="F703" s="1">
        <v>0</v>
      </c>
      <c r="G703" s="2">
        <f t="shared" si="10"/>
        <v>207646.52454000001</v>
      </c>
      <c r="H703" s="2">
        <f t="shared" si="11"/>
        <v>0.77999999999883585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4622.54</v>
      </c>
      <c r="E709" s="1">
        <v>0</v>
      </c>
      <c r="F709" s="1">
        <v>0</v>
      </c>
      <c r="G709" s="2">
        <f t="shared" si="10"/>
        <v>8424.8884799999996</v>
      </c>
      <c r="H709" s="2">
        <f t="shared" si="11"/>
        <v>0.94000000000005457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5792.8</v>
      </c>
      <c r="D711" s="1">
        <f>'PR-RAS'!E718</f>
        <v>7680.44</v>
      </c>
      <c r="E711" s="1">
        <v>0</v>
      </c>
      <c r="F711" s="1">
        <v>0</v>
      </c>
      <c r="G711" s="2">
        <f t="shared" si="10"/>
        <v>15019.112799999999</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314.56</v>
      </c>
      <c r="D713" s="1">
        <f>'PR-RAS'!E720</f>
        <v>1375.1</v>
      </c>
      <c r="E713" s="1">
        <v>0</v>
      </c>
      <c r="F713" s="1">
        <v>0</v>
      </c>
      <c r="G713" s="2">
        <f t="shared" si="10"/>
        <v>2182.1091199999996</v>
      </c>
      <c r="H713" s="2">
        <f t="shared" si="11"/>
        <v>0.53999999999990678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1108.25</v>
      </c>
      <c r="D715" s="1">
        <f>'PR-RAS'!E722</f>
        <v>1192.96</v>
      </c>
      <c r="E715" s="1">
        <v>0</v>
      </c>
      <c r="F715" s="1">
        <v>0</v>
      </c>
      <c r="G715" s="2">
        <f t="shared" si="10"/>
        <v>2494.8373799999999</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524.55999999999995</v>
      </c>
      <c r="D716" s="1">
        <f>'PR-RAS'!E723</f>
        <v>312.5</v>
      </c>
      <c r="E716" s="1">
        <v>0</v>
      </c>
      <c r="F716" s="1">
        <v>0</v>
      </c>
      <c r="G716" s="2">
        <f t="shared" si="10"/>
        <v>821.93539999999996</v>
      </c>
      <c r="H716" s="2">
        <f t="shared" si="11"/>
        <v>0.94000000000005457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217.42</v>
      </c>
      <c r="D719" s="1">
        <f>'PR-RAS'!E726</f>
        <v>404.55</v>
      </c>
      <c r="E719" s="1">
        <v>0</v>
      </c>
      <c r="F719" s="1">
        <v>0</v>
      </c>
      <c r="G719" s="2">
        <f t="shared" si="10"/>
        <v>737.04135999999994</v>
      </c>
      <c r="H719" s="2">
        <f t="shared" si="11"/>
        <v>0.86999999999997613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473778.47000000009</v>
      </c>
      <c r="D984" s="6">
        <f>BILANCA!E6</f>
        <v>432711.97000000009</v>
      </c>
      <c r="E984" s="6">
        <v>0</v>
      </c>
      <c r="F984" s="6">
        <v>0</v>
      </c>
      <c r="G984" s="7">
        <f t="shared" ref="G984:G1241" si="22">B984/1000*C984+B984/500*D984</f>
        <v>1339.2024100000003</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363859.78000000009</v>
      </c>
      <c r="D985" s="1">
        <f>BILANCA!E7</f>
        <v>343517.14000000007</v>
      </c>
      <c r="E985" s="1">
        <v>0</v>
      </c>
      <c r="F985" s="1">
        <v>0</v>
      </c>
      <c r="G985" s="2">
        <f t="shared" si="22"/>
        <v>2101.7881200000006</v>
      </c>
      <c r="H985" s="2">
        <f t="shared" si="19"/>
        <v>0.35999999998603016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363859.78000000009</v>
      </c>
      <c r="D990" s="1">
        <f>BILANCA!E12</f>
        <v>343517.14000000007</v>
      </c>
      <c r="E990" s="1">
        <v>0</v>
      </c>
      <c r="F990" s="1">
        <v>0</v>
      </c>
      <c r="G990" s="2">
        <f t="shared" si="22"/>
        <v>7356.2584200000019</v>
      </c>
      <c r="H990" s="2">
        <f t="shared" si="19"/>
        <v>0.35999999998603016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306594.74</v>
      </c>
      <c r="D991" s="1">
        <f>BILANCA!E13</f>
        <v>295400.80000000005</v>
      </c>
      <c r="E991" s="1">
        <v>0</v>
      </c>
      <c r="F991" s="1">
        <v>0</v>
      </c>
      <c r="G991" s="2">
        <f t="shared" si="22"/>
        <v>7179.170720000001</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964229.49</v>
      </c>
      <c r="D993" s="1">
        <f>BILANCA!E15</f>
        <v>964229.49</v>
      </c>
      <c r="E993" s="1">
        <v>0</v>
      </c>
      <c r="F993" s="1">
        <v>0</v>
      </c>
      <c r="G993" s="2">
        <f t="shared" si="22"/>
        <v>28926.884700000002</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657634.75</v>
      </c>
      <c r="D996" s="1">
        <f>BILANCA!E18</f>
        <v>668828.68999999994</v>
      </c>
      <c r="E996" s="1">
        <v>0</v>
      </c>
      <c r="F996" s="1">
        <v>0</v>
      </c>
      <c r="G996" s="2">
        <f t="shared" si="22"/>
        <v>25938.797689999996</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47251.95000000007</v>
      </c>
      <c r="D997" s="1">
        <f>BILANCA!E19</f>
        <v>39413.780000000057</v>
      </c>
      <c r="E997" s="1">
        <v>0</v>
      </c>
      <c r="F997" s="1">
        <v>0</v>
      </c>
      <c r="G997" s="2">
        <f t="shared" si="22"/>
        <v>1765.1131400000027</v>
      </c>
      <c r="H997" s="2">
        <f t="shared" si="19"/>
        <v>0.2699999998731073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138030.5</v>
      </c>
      <c r="D998" s="1">
        <f>BILANCA!E20</f>
        <v>140021.06</v>
      </c>
      <c r="E998" s="1">
        <v>0</v>
      </c>
      <c r="F998" s="1">
        <v>0</v>
      </c>
      <c r="G998" s="2">
        <f t="shared" si="22"/>
        <v>6271.0892999999996</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5451.44</v>
      </c>
      <c r="D999" s="1">
        <f>BILANCA!E21</f>
        <v>5451.44</v>
      </c>
      <c r="E999" s="1">
        <v>0</v>
      </c>
      <c r="F999" s="1">
        <v>0</v>
      </c>
      <c r="G999" s="2">
        <f t="shared" si="22"/>
        <v>261.66912000000002</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40860.480000000003</v>
      </c>
      <c r="D1000" s="1">
        <f>BILANCA!E22</f>
        <v>43544.85</v>
      </c>
      <c r="E1000" s="1">
        <v>0</v>
      </c>
      <c r="F1000" s="1">
        <v>0</v>
      </c>
      <c r="G1000" s="2">
        <f t="shared" si="22"/>
        <v>2175.1530600000001</v>
      </c>
      <c r="H1000" s="2">
        <f t="shared" si="19"/>
        <v>0.63000000000465661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90180.87</v>
      </c>
      <c r="D1002" s="1">
        <f>BILANCA!E24</f>
        <v>90635.54</v>
      </c>
      <c r="E1002" s="1">
        <v>0</v>
      </c>
      <c r="F1002" s="1">
        <v>0</v>
      </c>
      <c r="G1002" s="2">
        <f t="shared" si="22"/>
        <v>5157.5870500000001</v>
      </c>
      <c r="H1002" s="2">
        <f t="shared" si="19"/>
        <v>0.59000000001105946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9891.52</v>
      </c>
      <c r="D1003" s="1">
        <f>BILANCA!E25</f>
        <v>9891.52</v>
      </c>
      <c r="E1003" s="1">
        <v>0</v>
      </c>
      <c r="F1003" s="1">
        <v>0</v>
      </c>
      <c r="G1003" s="2">
        <f t="shared" si="22"/>
        <v>593.49120000000005</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273.64999999999998</v>
      </c>
      <c r="D1004" s="1">
        <f>BILANCA!E26</f>
        <v>273.64999999999998</v>
      </c>
      <c r="E1004" s="1">
        <v>0</v>
      </c>
      <c r="F1004" s="1">
        <v>0</v>
      </c>
      <c r="G1004" s="2">
        <f t="shared" si="22"/>
        <v>17.23995</v>
      </c>
      <c r="H1004" s="2">
        <f t="shared" si="19"/>
        <v>0.70000000000004547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237436.51</v>
      </c>
      <c r="D1006" s="1">
        <f>BILANCA!E28</f>
        <v>250404.28</v>
      </c>
      <c r="E1006" s="1">
        <v>0</v>
      </c>
      <c r="F1006" s="1">
        <v>0</v>
      </c>
      <c r="G1006" s="2">
        <f t="shared" si="22"/>
        <v>16979.636610000001</v>
      </c>
      <c r="H1006" s="2">
        <f t="shared" si="19"/>
        <v>0.76999999998952262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8289.1899999999987</v>
      </c>
      <c r="D1013" s="1">
        <f>BILANCA!E35</f>
        <v>8702.5600000000013</v>
      </c>
      <c r="E1013" s="1">
        <v>0</v>
      </c>
      <c r="F1013" s="1">
        <v>0</v>
      </c>
      <c r="G1013" s="2">
        <f t="shared" si="22"/>
        <v>770.8293000000001</v>
      </c>
      <c r="H1013" s="2">
        <f t="shared" si="19"/>
        <v>0.62999999999738066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7756.23</v>
      </c>
      <c r="D1014" s="1">
        <f>BILANCA!E36</f>
        <v>8169.6</v>
      </c>
      <c r="E1014" s="1">
        <v>0</v>
      </c>
      <c r="F1014" s="1">
        <v>0</v>
      </c>
      <c r="G1014" s="2">
        <f t="shared" si="22"/>
        <v>746.95832999999993</v>
      </c>
      <c r="H1014" s="2">
        <f t="shared" si="19"/>
        <v>0.62999999999919964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532.96</v>
      </c>
      <c r="D1015" s="1">
        <f>BILANCA!E37</f>
        <v>532.96</v>
      </c>
      <c r="E1015" s="1">
        <v>0</v>
      </c>
      <c r="F1015" s="1">
        <v>0</v>
      </c>
      <c r="G1015" s="2">
        <f t="shared" si="22"/>
        <v>51.16416000000001</v>
      </c>
      <c r="H1015" s="2">
        <f t="shared" si="19"/>
        <v>7.999999999992724E-2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1723.8999999999996</v>
      </c>
      <c r="D1023" s="1">
        <f>BILANCA!E45</f>
        <v>0</v>
      </c>
      <c r="E1023" s="1">
        <v>0</v>
      </c>
      <c r="F1023" s="1">
        <v>0</v>
      </c>
      <c r="G1023" s="2">
        <f t="shared" si="22"/>
        <v>68.955999999999989</v>
      </c>
      <c r="H1023" s="2">
        <f t="shared" si="19"/>
        <v>0.1000000000003638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5739.99</v>
      </c>
      <c r="D1025" s="1">
        <f>BILANCA!E47</f>
        <v>3659.34</v>
      </c>
      <c r="E1025" s="1">
        <v>0</v>
      </c>
      <c r="F1025" s="1">
        <v>0</v>
      </c>
      <c r="G1025" s="2">
        <f t="shared" si="22"/>
        <v>548.46414000000004</v>
      </c>
      <c r="H1025" s="2">
        <f t="shared" si="19"/>
        <v>0.3500000000003638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4016.09</v>
      </c>
      <c r="D1028" s="1">
        <f>BILANCA!E50</f>
        <v>3659.34</v>
      </c>
      <c r="E1028" s="1">
        <v>0</v>
      </c>
      <c r="F1028" s="1">
        <v>0</v>
      </c>
      <c r="G1028" s="2">
        <f t="shared" si="22"/>
        <v>510.06465000000003</v>
      </c>
      <c r="H1028" s="2">
        <f t="shared" si="19"/>
        <v>0.43000000000029104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82531.33</v>
      </c>
      <c r="D1032" s="1">
        <f>BILANCA!E54</f>
        <v>84854.37</v>
      </c>
      <c r="E1032" s="1">
        <v>0</v>
      </c>
      <c r="F1032" s="1">
        <v>0</v>
      </c>
      <c r="G1032" s="2">
        <f t="shared" si="22"/>
        <v>12359.763429999999</v>
      </c>
      <c r="H1032" s="2">
        <f t="shared" si="19"/>
        <v>0.69999999999708962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82531.33</v>
      </c>
      <c r="D1033" s="1">
        <f>BILANCA!E55</f>
        <v>84854.37</v>
      </c>
      <c r="E1033" s="1">
        <v>0</v>
      </c>
      <c r="F1033" s="1">
        <v>0</v>
      </c>
      <c r="G1033" s="2">
        <f t="shared" si="22"/>
        <v>12612.003499999999</v>
      </c>
      <c r="H1033" s="2">
        <f t="shared" si="19"/>
        <v>0.69999999999708962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109918.69</v>
      </c>
      <c r="D1046" s="1">
        <f>BILANCA!E68</f>
        <v>89194.83</v>
      </c>
      <c r="E1046" s="1">
        <v>0</v>
      </c>
      <c r="F1046" s="1">
        <v>0</v>
      </c>
      <c r="G1046" s="2">
        <f t="shared" si="22"/>
        <v>18163.426050000002</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58715.98</v>
      </c>
      <c r="D1047" s="1">
        <f>BILANCA!E69</f>
        <v>39548.800000000003</v>
      </c>
      <c r="E1047" s="1">
        <v>0</v>
      </c>
      <c r="F1047" s="1">
        <v>0</v>
      </c>
      <c r="G1047" s="2">
        <f t="shared" si="22"/>
        <v>8820.0691200000001</v>
      </c>
      <c r="H1047" s="2">
        <f t="shared" si="19"/>
        <v>0.2199999999938882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58679.9</v>
      </c>
      <c r="D1048" s="1">
        <f>BILANCA!E70</f>
        <v>39548.800000000003</v>
      </c>
      <c r="E1048" s="1">
        <v>0</v>
      </c>
      <c r="F1048" s="1">
        <v>0</v>
      </c>
      <c r="G1048" s="2">
        <f t="shared" si="22"/>
        <v>8955.5375000000022</v>
      </c>
      <c r="H1048" s="2">
        <f t="shared" si="19"/>
        <v>0.29999999999563443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58679.9</v>
      </c>
      <c r="D1050" s="1">
        <f>BILANCA!E72</f>
        <v>39548.800000000003</v>
      </c>
      <c r="E1050" s="1">
        <v>0</v>
      </c>
      <c r="F1050" s="1">
        <v>0</v>
      </c>
      <c r="G1050" s="2">
        <f t="shared" si="22"/>
        <v>9231.0925000000025</v>
      </c>
      <c r="H1050" s="2">
        <f t="shared" si="19"/>
        <v>0.29999999999563443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36.08</v>
      </c>
      <c r="D1054" s="1">
        <f>BILANCA!E76</f>
        <v>0</v>
      </c>
      <c r="E1054" s="1">
        <v>0</v>
      </c>
      <c r="F1054" s="1">
        <v>0</v>
      </c>
      <c r="G1054" s="2">
        <f t="shared" si="22"/>
        <v>2.5616799999999995</v>
      </c>
      <c r="H1054" s="2">
        <f t="shared" si="19"/>
        <v>7.9999999999998295E-2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2536.7800000000002</v>
      </c>
      <c r="D1056" s="1">
        <f>BILANCA!E78</f>
        <v>0</v>
      </c>
      <c r="E1056" s="1">
        <v>0</v>
      </c>
      <c r="F1056" s="1">
        <v>0</v>
      </c>
      <c r="G1056" s="2">
        <f t="shared" si="22"/>
        <v>185.18494000000001</v>
      </c>
      <c r="H1056" s="2">
        <f t="shared" si="19"/>
        <v>0.21999999999979991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2536.7800000000002</v>
      </c>
      <c r="D1064" s="1">
        <f>BILANCA!E86</f>
        <v>0</v>
      </c>
      <c r="E1064" s="1">
        <v>0</v>
      </c>
      <c r="F1064" s="1">
        <v>0</v>
      </c>
      <c r="G1064" s="2">
        <f t="shared" si="22"/>
        <v>205.47918000000001</v>
      </c>
      <c r="H1064" s="2">
        <f t="shared" si="19"/>
        <v>0.21999999999979991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454.73</v>
      </c>
      <c r="D1124" s="1">
        <f>BILANCA!E146</f>
        <v>0</v>
      </c>
      <c r="E1124" s="1">
        <v>0</v>
      </c>
      <c r="F1124" s="1">
        <v>0</v>
      </c>
      <c r="G1124" s="2">
        <f t="shared" si="22"/>
        <v>64.116929999999996</v>
      </c>
      <c r="H1124" s="2">
        <f t="shared" si="23"/>
        <v>0.26999999999998181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1328.04</v>
      </c>
      <c r="D1140" s="1">
        <f>BILANCA!E162</f>
        <v>873.3</v>
      </c>
      <c r="E1140" s="1">
        <v>0</v>
      </c>
      <c r="F1140" s="1">
        <v>0</v>
      </c>
      <c r="G1140" s="2">
        <f t="shared" si="22"/>
        <v>482.71848</v>
      </c>
      <c r="H1140" s="2">
        <f t="shared" si="23"/>
        <v>0.33999999999991815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873.31</v>
      </c>
      <c r="D1141" s="1">
        <f>BILANCA!E163</f>
        <v>873.3</v>
      </c>
      <c r="E1141" s="1">
        <v>0</v>
      </c>
      <c r="F1141" s="1">
        <v>0</v>
      </c>
      <c r="G1141" s="2">
        <f t="shared" si="22"/>
        <v>413.94578000000001</v>
      </c>
      <c r="H1141" s="2">
        <f t="shared" si="23"/>
        <v>0.60999999999989996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48211.199999999997</v>
      </c>
      <c r="D1148" s="1">
        <f>BILANCA!E170</f>
        <v>49646.03</v>
      </c>
      <c r="E1148" s="1">
        <v>0</v>
      </c>
      <c r="F1148" s="1">
        <v>0</v>
      </c>
      <c r="G1148" s="2">
        <f t="shared" si="22"/>
        <v>24338.037900000003</v>
      </c>
      <c r="H1148" s="2">
        <f t="shared" si="23"/>
        <v>0.22999999999592546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1014.39</v>
      </c>
      <c r="D1150" s="1">
        <f>BILANCA!E172</f>
        <v>0</v>
      </c>
      <c r="E1150" s="1">
        <v>0</v>
      </c>
      <c r="F1150" s="1">
        <v>0</v>
      </c>
      <c r="G1150" s="2">
        <f t="shared" si="22"/>
        <v>169.40313</v>
      </c>
      <c r="H1150" s="2">
        <f t="shared" si="23"/>
        <v>0.38999999999998636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47196.81</v>
      </c>
      <c r="D1151" s="1">
        <f>BILANCA!E173</f>
        <v>49646.03</v>
      </c>
      <c r="E1151" s="1">
        <v>0</v>
      </c>
      <c r="F1151" s="1">
        <v>0</v>
      </c>
      <c r="G1151" s="2">
        <f t="shared" si="22"/>
        <v>24610.130160000001</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473778.47000000009</v>
      </c>
      <c r="D1152" s="1">
        <f>BILANCA!E175</f>
        <v>432711.97000000003</v>
      </c>
      <c r="E1152" s="1">
        <v>0</v>
      </c>
      <c r="F1152" s="1">
        <v>0</v>
      </c>
      <c r="G1152" s="2">
        <f t="shared" si="22"/>
        <v>226325.20729000005</v>
      </c>
      <c r="H1152" s="2">
        <f t="shared" si="23"/>
        <v>0.50000000005820766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56322.310000000005</v>
      </c>
      <c r="D1153" s="1">
        <f>BILANCA!E176</f>
        <v>55325.599999999999</v>
      </c>
      <c r="E1153" s="1">
        <v>0</v>
      </c>
      <c r="F1153" s="1">
        <v>0</v>
      </c>
      <c r="G1153" s="2">
        <f t="shared" si="22"/>
        <v>28385.496700000003</v>
      </c>
      <c r="H1153" s="2">
        <f t="shared" si="23"/>
        <v>0.71000000000640284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55118.770000000004</v>
      </c>
      <c r="D1154" s="1">
        <f>BILANCA!E177</f>
        <v>55325.599999999999</v>
      </c>
      <c r="E1154" s="1">
        <v>0</v>
      </c>
      <c r="F1154" s="1">
        <v>0</v>
      </c>
      <c r="G1154" s="2">
        <f t="shared" si="22"/>
        <v>28346.664870000001</v>
      </c>
      <c r="H1154" s="2">
        <f t="shared" si="23"/>
        <v>0.62999999999738066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47110.62</v>
      </c>
      <c r="D1155" s="1">
        <f>BILANCA!E178</f>
        <v>49478.04</v>
      </c>
      <c r="E1155" s="1">
        <v>0</v>
      </c>
      <c r="F1155" s="1">
        <v>0</v>
      </c>
      <c r="G1155" s="2">
        <f t="shared" si="22"/>
        <v>25123.472399999999</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5354.79</v>
      </c>
      <c r="D1156" s="1">
        <f>BILANCA!E179</f>
        <v>5684.22</v>
      </c>
      <c r="E1156" s="1">
        <v>0</v>
      </c>
      <c r="F1156" s="1">
        <v>0</v>
      </c>
      <c r="G1156" s="2">
        <f t="shared" si="22"/>
        <v>2893.11879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170.39</v>
      </c>
      <c r="D1157" s="1">
        <f>BILANCA!E180</f>
        <v>163.34</v>
      </c>
      <c r="E1157" s="1">
        <v>0</v>
      </c>
      <c r="F1157" s="1">
        <v>0</v>
      </c>
      <c r="G1157" s="2">
        <f t="shared" si="22"/>
        <v>86.490179999999981</v>
      </c>
      <c r="H1157" s="2">
        <f t="shared" si="23"/>
        <v>0.72999999999998977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170.39</v>
      </c>
      <c r="D1160" s="1">
        <f>BILANCA!E183</f>
        <v>163.34</v>
      </c>
      <c r="E1160" s="1">
        <v>0</v>
      </c>
      <c r="F1160" s="1">
        <v>0</v>
      </c>
      <c r="G1160" s="2">
        <f t="shared" si="22"/>
        <v>87.98138999999999</v>
      </c>
      <c r="H1160" s="2">
        <f t="shared" si="23"/>
        <v>0.72999999999998977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2482.9699999999998</v>
      </c>
      <c r="D1165" s="1">
        <f>BILANCA!E188</f>
        <v>0</v>
      </c>
      <c r="E1165" s="1">
        <v>0</v>
      </c>
      <c r="F1165" s="1">
        <v>0</v>
      </c>
      <c r="G1165" s="2">
        <f t="shared" si="22"/>
        <v>451.90053999999998</v>
      </c>
      <c r="H1165" s="2">
        <f t="shared" si="23"/>
        <v>3.0000000000200089E-2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189.15</v>
      </c>
      <c r="D1166" s="1">
        <f>BILANCA!E189</f>
        <v>0</v>
      </c>
      <c r="E1166" s="1">
        <v>0</v>
      </c>
      <c r="F1166" s="1">
        <v>0</v>
      </c>
      <c r="G1166" s="2">
        <f t="shared" si="22"/>
        <v>34.614449999999998</v>
      </c>
      <c r="H1166" s="2">
        <f t="shared" si="23"/>
        <v>0.15000000000000568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1014.39</v>
      </c>
      <c r="D1211" s="1">
        <f>BILANCA!E234</f>
        <v>0</v>
      </c>
      <c r="E1211" s="1">
        <v>0</v>
      </c>
      <c r="F1211" s="1">
        <v>0</v>
      </c>
      <c r="G1211" s="2">
        <f t="shared" si="22"/>
        <v>231.28092000000001</v>
      </c>
      <c r="H1211" s="2">
        <f t="shared" si="23"/>
        <v>0.38999999999998636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1014.39</v>
      </c>
      <c r="D1213" s="1">
        <f>BILANCA!E236</f>
        <v>0</v>
      </c>
      <c r="E1213" s="1">
        <v>0</v>
      </c>
      <c r="F1213" s="1">
        <v>0</v>
      </c>
      <c r="G1213" s="2">
        <f t="shared" si="22"/>
        <v>233.30970000000002</v>
      </c>
      <c r="H1213" s="2">
        <f t="shared" si="23"/>
        <v>0.38999999999998636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417456.16000000009</v>
      </c>
      <c r="D1214" s="1">
        <f>BILANCA!E237</f>
        <v>377386.37000000005</v>
      </c>
      <c r="E1214" s="1">
        <v>0</v>
      </c>
      <c r="F1214" s="1">
        <v>0</v>
      </c>
      <c r="G1214" s="2">
        <f t="shared" si="22"/>
        <v>270784.87590000004</v>
      </c>
      <c r="H1214" s="2">
        <f t="shared" si="23"/>
        <v>0.530000000144355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363859.76000000007</v>
      </c>
      <c r="D1215" s="1">
        <f>BILANCA!E238</f>
        <v>343517.12000000005</v>
      </c>
      <c r="E1215" s="1">
        <v>0</v>
      </c>
      <c r="F1215" s="1">
        <v>0</v>
      </c>
      <c r="G1215" s="2">
        <f t="shared" si="22"/>
        <v>243807.40800000005</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363859.81000000006</v>
      </c>
      <c r="D1216" s="1">
        <f>BILANCA!E239</f>
        <v>343517.17000000004</v>
      </c>
      <c r="E1216" s="1">
        <v>0</v>
      </c>
      <c r="F1216" s="1">
        <v>0</v>
      </c>
      <c r="G1216" s="2">
        <f t="shared" si="22"/>
        <v>244858.33695000006</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363395.28</v>
      </c>
      <c r="D1217" s="1">
        <f>BILANCA!E240</f>
        <v>343052.64</v>
      </c>
      <c r="E1217" s="1">
        <v>0</v>
      </c>
      <c r="F1217" s="1">
        <v>0</v>
      </c>
      <c r="G1217" s="2">
        <f t="shared" si="22"/>
        <v>245583.13104000001</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464.53</v>
      </c>
      <c r="D1218" s="1">
        <f>BILANCA!E241</f>
        <v>464.53</v>
      </c>
      <c r="E1218" s="1">
        <v>0</v>
      </c>
      <c r="F1218" s="1">
        <v>0</v>
      </c>
      <c r="G1218" s="2">
        <f t="shared" si="22"/>
        <v>327.49365</v>
      </c>
      <c r="H1218" s="2">
        <f t="shared" si="23"/>
        <v>0.94000000000005457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0.05</v>
      </c>
      <c r="D1219" s="1">
        <f>BILANCA!E242</f>
        <v>0.05</v>
      </c>
      <c r="E1219" s="1">
        <v>0</v>
      </c>
      <c r="F1219" s="1">
        <v>0</v>
      </c>
      <c r="G1219" s="2">
        <f t="shared" si="22"/>
        <v>3.5400000000000001E-2</v>
      </c>
      <c r="H1219" s="2">
        <f t="shared" si="23"/>
        <v>0.1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0.05</v>
      </c>
      <c r="D1221" s="1">
        <f>BILANCA!E244</f>
        <v>0.05</v>
      </c>
      <c r="E1221" s="1">
        <v>0</v>
      </c>
      <c r="F1221" s="1">
        <v>0</v>
      </c>
      <c r="G1221" s="2">
        <f t="shared" si="22"/>
        <v>3.5700000000000003E-2</v>
      </c>
      <c r="H1221" s="2">
        <f t="shared" si="23"/>
        <v>0.1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53239.89</v>
      </c>
      <c r="D1222" s="1">
        <f>BILANCA!E245</f>
        <v>33869.24</v>
      </c>
      <c r="E1222" s="1">
        <v>0</v>
      </c>
      <c r="F1222" s="1">
        <v>0</v>
      </c>
      <c r="G1222" s="2">
        <f t="shared" si="22"/>
        <v>28913.830429999998</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66483.7</v>
      </c>
      <c r="D1223" s="1">
        <f>BILANCA!E246</f>
        <v>51638.52</v>
      </c>
      <c r="E1223" s="1">
        <v>0</v>
      </c>
      <c r="F1223" s="1">
        <v>0</v>
      </c>
      <c r="G1223" s="2">
        <f t="shared" si="22"/>
        <v>40742.577599999997</v>
      </c>
      <c r="H1223" s="2">
        <f t="shared" si="23"/>
        <v>0.7800000000061118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66483.7</v>
      </c>
      <c r="D1224" s="1">
        <f>BILANCA!E247</f>
        <v>51638.52</v>
      </c>
      <c r="E1224" s="1">
        <v>0</v>
      </c>
      <c r="F1224" s="1">
        <v>0</v>
      </c>
      <c r="G1224" s="2">
        <f t="shared" si="22"/>
        <v>40912.338339999995</v>
      </c>
      <c r="H1224" s="2">
        <f t="shared" si="23"/>
        <v>0.7800000000061118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13243.81</v>
      </c>
      <c r="D1227" s="1">
        <f>BILANCA!E250</f>
        <v>17769.28</v>
      </c>
      <c r="E1227" s="1">
        <v>0</v>
      </c>
      <c r="F1227" s="1">
        <v>0</v>
      </c>
      <c r="G1227" s="2">
        <f t="shared" si="22"/>
        <v>11902.898279999999</v>
      </c>
      <c r="H1227" s="2">
        <f t="shared" si="23"/>
        <v>0.46999999999934516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13243.81</v>
      </c>
      <c r="D1229" s="1">
        <f>BILANCA!E252</f>
        <v>17769.28</v>
      </c>
      <c r="E1229" s="1">
        <v>0</v>
      </c>
      <c r="F1229" s="1">
        <v>0</v>
      </c>
      <c r="G1229" s="2">
        <f t="shared" si="22"/>
        <v>12000.463019999999</v>
      </c>
      <c r="H1229" s="2">
        <f t="shared" si="23"/>
        <v>0.46999999999934516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356.51</v>
      </c>
      <c r="D1232" s="1">
        <f>BILANCA!E255</f>
        <v>0.01</v>
      </c>
      <c r="E1232" s="1">
        <v>0</v>
      </c>
      <c r="F1232" s="1">
        <v>0</v>
      </c>
      <c r="G1232" s="2">
        <f t="shared" si="22"/>
        <v>88.775970000000001</v>
      </c>
      <c r="H1232" s="2">
        <f t="shared" si="23"/>
        <v>0.5000000000000091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49372.88</v>
      </c>
      <c r="D1236" s="1">
        <f>BILANCA!E259</f>
        <v>49372.88</v>
      </c>
      <c r="E1236" s="1">
        <v>0</v>
      </c>
      <c r="F1236" s="1">
        <v>0</v>
      </c>
      <c r="G1236" s="2">
        <f t="shared" si="22"/>
        <v>37474.015919999998</v>
      </c>
      <c r="H1236" s="2">
        <f t="shared" si="23"/>
        <v>0.24000000000523869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49372.88</v>
      </c>
      <c r="D1237" s="1">
        <f>BILANCA!E260</f>
        <v>49372.88</v>
      </c>
      <c r="E1237" s="1">
        <v>0</v>
      </c>
      <c r="F1237" s="1">
        <v>0</v>
      </c>
      <c r="G1237" s="2">
        <f t="shared" si="22"/>
        <v>37622.134559999999</v>
      </c>
      <c r="H1237" s="2">
        <f t="shared" si="23"/>
        <v>0.24000000000523869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1328.04</v>
      </c>
      <c r="D1240" s="1">
        <f>BILANCA!E264</f>
        <v>873.3</v>
      </c>
      <c r="E1240" s="1">
        <v>0</v>
      </c>
      <c r="F1240" s="1">
        <v>0</v>
      </c>
      <c r="G1240" s="2">
        <f t="shared" si="22"/>
        <v>790.18247999999994</v>
      </c>
      <c r="H1240" s="2">
        <f t="shared" si="23"/>
        <v>0.33999999999991815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2536.7800000000002</v>
      </c>
      <c r="D1244" s="1">
        <f>BILANCA!E268</f>
        <v>0</v>
      </c>
      <c r="E1244" s="1">
        <v>0</v>
      </c>
      <c r="F1244" s="1">
        <v>0</v>
      </c>
      <c r="G1244" s="2">
        <f t="shared" si="24"/>
        <v>662.09958000000006</v>
      </c>
      <c r="H1244" s="2">
        <f t="shared" si="23"/>
        <v>0.21999999999979991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55118.77</v>
      </c>
      <c r="D1264" s="1">
        <f>BILANCA!E288</f>
        <v>55325.599999999999</v>
      </c>
      <c r="E1264" s="1">
        <v>0</v>
      </c>
      <c r="F1264" s="1">
        <v>0</v>
      </c>
      <c r="G1264" s="2">
        <f t="shared" si="24"/>
        <v>46581.361570000008</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189.15</v>
      </c>
      <c r="D1266" s="1">
        <f>BILANCA!E290</f>
        <v>0</v>
      </c>
      <c r="E1266" s="1">
        <v>0</v>
      </c>
      <c r="F1266" s="1">
        <v>0</v>
      </c>
      <c r="G1266" s="2">
        <f t="shared" si="24"/>
        <v>53.529449999999997</v>
      </c>
      <c r="H1266" s="2">
        <f t="shared" si="23"/>
        <v>0.15000000000000568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2482.9699999999998</v>
      </c>
      <c r="D1278" s="1">
        <f>BILANCA!E302</f>
        <v>0</v>
      </c>
      <c r="E1278" s="1">
        <v>0</v>
      </c>
      <c r="F1278" s="1">
        <v>0</v>
      </c>
      <c r="G1278" s="2">
        <f t="shared" si="24"/>
        <v>732.47614999999985</v>
      </c>
      <c r="H1278" s="2">
        <f t="shared" si="23"/>
        <v>3.0000000000200089E-2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695630.02</v>
      </c>
      <c r="D1408" s="1">
        <f>'RAS-funkcijski'!E114</f>
        <v>859325.92</v>
      </c>
      <c r="E1408" s="1">
        <v>0</v>
      </c>
      <c r="F1408" s="1">
        <v>0</v>
      </c>
      <c r="G1408" s="2">
        <f t="shared" si="24"/>
        <v>265571.00459999999</v>
      </c>
      <c r="H1408" s="2">
        <f t="shared" si="27"/>
        <v>9.9999999976716936E-2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695630.02</v>
      </c>
      <c r="D1420" s="1">
        <f>'RAS-funkcijski'!E126</f>
        <v>859325.92</v>
      </c>
      <c r="E1420" s="1">
        <v>0</v>
      </c>
      <c r="F1420" s="1">
        <v>0</v>
      </c>
      <c r="G1420" s="2">
        <f t="shared" si="24"/>
        <v>294542.38691999996</v>
      </c>
      <c r="H1420" s="2">
        <f t="shared" si="27"/>
        <v>9.9999999976716936E-2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695630.02</v>
      </c>
      <c r="D1435" s="13">
        <f>'RAS-funkcijski'!E141</f>
        <v>859325.92</v>
      </c>
      <c r="E1435" s="13">
        <v>0</v>
      </c>
      <c r="F1435" s="13">
        <v>0</v>
      </c>
      <c r="G1435" s="14">
        <f t="shared" si="24"/>
        <v>330756.61482000002</v>
      </c>
      <c r="H1435" s="14">
        <f t="shared" si="27"/>
        <v>9.9999999976716936E-2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55307.92</v>
      </c>
      <c r="D1480" s="6"/>
      <c r="E1480" s="6">
        <v>0</v>
      </c>
      <c r="F1480" s="6">
        <v>0</v>
      </c>
      <c r="G1480" s="7">
        <f t="shared" ref="G1480:G1580" si="34">B1480/1000*C1480</f>
        <v>55.307920000000003</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860401.09000000008</v>
      </c>
      <c r="D1481" s="1">
        <v>0</v>
      </c>
      <c r="E1481" s="1">
        <v>0</v>
      </c>
      <c r="F1481" s="1">
        <v>0</v>
      </c>
      <c r="G1481" s="2">
        <f t="shared" si="34"/>
        <v>1720.8021800000001</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3133.24</v>
      </c>
      <c r="D1482" s="1">
        <v>0</v>
      </c>
      <c r="E1482" s="1">
        <v>0</v>
      </c>
      <c r="F1482" s="1">
        <v>0</v>
      </c>
      <c r="G1482" s="2">
        <f t="shared" si="34"/>
        <v>9.3997200000000003</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849305.67</v>
      </c>
      <c r="D1483" s="1">
        <v>0</v>
      </c>
      <c r="E1483" s="1">
        <v>0</v>
      </c>
      <c r="F1483" s="1">
        <v>0</v>
      </c>
      <c r="G1483" s="2">
        <f t="shared" si="34"/>
        <v>3397.2226800000003</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628734.81999999995</v>
      </c>
      <c r="D1484" s="1">
        <v>0</v>
      </c>
      <c r="E1484" s="1">
        <v>0</v>
      </c>
      <c r="F1484" s="1">
        <v>0</v>
      </c>
      <c r="G1484" s="2">
        <f t="shared" si="34"/>
        <v>3143.6740999999997</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218955.29</v>
      </c>
      <c r="D1485" s="1">
        <v>0</v>
      </c>
      <c r="E1485" s="1">
        <v>0</v>
      </c>
      <c r="F1485" s="1">
        <v>0</v>
      </c>
      <c r="G1485" s="2">
        <f t="shared" si="34"/>
        <v>1313.7317400000002</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1615.56</v>
      </c>
      <c r="D1486" s="1">
        <v>0</v>
      </c>
      <c r="E1486" s="1">
        <v>0</v>
      </c>
      <c r="F1486" s="1">
        <v>0</v>
      </c>
      <c r="G1486" s="2">
        <f t="shared" si="34"/>
        <v>11.308920000000001</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7962.18</v>
      </c>
      <c r="D1492" s="1">
        <v>0</v>
      </c>
      <c r="E1492" s="1">
        <v>0</v>
      </c>
      <c r="F1492" s="1">
        <v>0</v>
      </c>
      <c r="G1492" s="2">
        <f t="shared" si="34"/>
        <v>103.50834</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860383.40999999992</v>
      </c>
      <c r="D1499" s="1">
        <v>0</v>
      </c>
      <c r="E1499" s="1">
        <v>0</v>
      </c>
      <c r="F1499" s="1">
        <v>0</v>
      </c>
      <c r="G1499" s="2">
        <f t="shared" si="34"/>
        <v>17207.6682</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5588.21</v>
      </c>
      <c r="D1500" s="1">
        <v>0</v>
      </c>
      <c r="E1500" s="1">
        <v>0</v>
      </c>
      <c r="F1500" s="1">
        <v>0</v>
      </c>
      <c r="G1500" s="2">
        <f t="shared" si="34"/>
        <v>117.35241000000001</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846643.87</v>
      </c>
      <c r="D1501" s="1">
        <v>0</v>
      </c>
      <c r="E1501" s="1">
        <v>0</v>
      </c>
      <c r="F1501" s="1">
        <v>0</v>
      </c>
      <c r="G1501" s="2">
        <f t="shared" si="34"/>
        <v>18626.165139999997</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626367.41</v>
      </c>
      <c r="D1502" s="1">
        <v>0</v>
      </c>
      <c r="E1502" s="1">
        <v>0</v>
      </c>
      <c r="F1502" s="1">
        <v>0</v>
      </c>
      <c r="G1502" s="2">
        <f t="shared" si="34"/>
        <v>14406.450430000001</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218653.85</v>
      </c>
      <c r="D1503" s="1">
        <v>0</v>
      </c>
      <c r="E1503" s="1">
        <v>0</v>
      </c>
      <c r="F1503" s="1">
        <v>0</v>
      </c>
      <c r="G1503" s="2">
        <f t="shared" si="34"/>
        <v>5247.6923999999999</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1622.61</v>
      </c>
      <c r="D1504" s="1">
        <v>0</v>
      </c>
      <c r="E1504" s="1">
        <v>0</v>
      </c>
      <c r="F1504" s="1">
        <v>0</v>
      </c>
      <c r="G1504" s="2">
        <f t="shared" si="34"/>
        <v>40.565249999999999</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8151.33</v>
      </c>
      <c r="D1510" s="1">
        <v>0</v>
      </c>
      <c r="E1510" s="1">
        <v>0</v>
      </c>
      <c r="F1510" s="1">
        <v>0</v>
      </c>
      <c r="G1510" s="2">
        <f t="shared" si="34"/>
        <v>252.69122999999999</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55325.60000000021</v>
      </c>
      <c r="D1517" s="1">
        <v>0</v>
      </c>
      <c r="E1517" s="1">
        <v>0</v>
      </c>
      <c r="F1517" s="1">
        <v>0</v>
      </c>
      <c r="G1517" s="2">
        <f t="shared" si="34"/>
        <v>2102.3728000000078</v>
      </c>
      <c r="H1517" s="2">
        <f t="shared" si="35"/>
        <v>0.39999999979045242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55325.599999999999</v>
      </c>
      <c r="D1576" s="1">
        <v>0</v>
      </c>
      <c r="E1576" s="1">
        <v>0</v>
      </c>
      <c r="F1576" s="1">
        <v>0</v>
      </c>
      <c r="G1576" s="2">
        <f t="shared" si="34"/>
        <v>5366.5832</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55325.599999999999</v>
      </c>
      <c r="D1578" s="1">
        <v>0</v>
      </c>
      <c r="E1578" s="1">
        <v>0</v>
      </c>
      <c r="F1578" s="1">
        <v>0</v>
      </c>
      <c r="G1578" s="2">
        <f t="shared" si="34"/>
        <v>5477.2344000000003</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19601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721873.9800000001</v>
      </c>
      <c r="I16" s="170">
        <f>'PR-RAS'!E6</f>
        <v>841288.59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682386.21</v>
      </c>
      <c r="I17" s="170">
        <f>'PR-RAS'!E151</f>
        <v>851596.72000000009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53239.890000000079</v>
      </c>
      <c r="I18" s="170">
        <f>'PR-RAS'!E645</f>
        <v>33869.239999999925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363859.78000000009</v>
      </c>
      <c r="I20" s="173">
        <f>BILANCA!E7</f>
        <v>343517.14000000007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109918.69</v>
      </c>
      <c r="I21" s="175">
        <f>BILANCA!E68</f>
        <v>89194.83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56322.310000000005</v>
      </c>
      <c r="I22" s="175">
        <f>BILANCA!E176</f>
        <v>55325.599999999999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417456.16000000009</v>
      </c>
      <c r="I23" s="177">
        <f>BILANCA!E237</f>
        <v>377386.37000000005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695630.02</v>
      </c>
      <c r="I27" s="175">
        <f>'RAS-funkcijski'!E114</f>
        <v>859325.92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695630.02</v>
      </c>
      <c r="I28" s="179">
        <f>'RAS-funkcijski'!E141</f>
        <v>859325.92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55307.92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55325.60000000021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55325.599999999999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721873.9800000001</v>
      </c>
      <c r="E6" s="51">
        <f>E7+E44+E50+E82+E106+E124+E133+E139</f>
        <v>841288.59</v>
      </c>
      <c r="F6" s="52">
        <f t="shared" ref="F6:F131" si="0">IF(D6&lt;&gt;0,IF(E6/D6&gt;=100,"&gt;&gt;100",E6/D6*100),"-")</f>
        <v>116.54230701042859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501379.64</v>
      </c>
      <c r="E50" s="51">
        <f>E51+E54+E59+E62+E65+E68+E71+E74+E77</f>
        <v>612245.36</v>
      </c>
      <c r="F50" s="52">
        <f t="shared" si="0"/>
        <v>122.11213044071754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501379.64</v>
      </c>
      <c r="E68" s="51">
        <f t="shared" si="15"/>
        <v>612245.36</v>
      </c>
      <c r="F68" s="52">
        <f t="shared" si="0"/>
        <v>122.11213044071754</v>
      </c>
    </row>
    <row r="69" spans="1:6" ht="12.75" customHeight="1" x14ac:dyDescent="0.2">
      <c r="A69" s="53" t="s">
        <v>184</v>
      </c>
      <c r="B69" s="85" t="s">
        <v>185</v>
      </c>
      <c r="C69" s="50" t="s">
        <v>184</v>
      </c>
      <c r="D69" s="242">
        <v>501379.64</v>
      </c>
      <c r="E69" s="242">
        <v>612245.36</v>
      </c>
      <c r="F69" s="52">
        <f t="shared" si="0"/>
        <v>122.11213044071754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77.63</v>
      </c>
      <c r="E82" s="51">
        <f t="shared" si="19"/>
        <v>0.34</v>
      </c>
      <c r="F82" s="52">
        <f t="shared" si="0"/>
        <v>0.4379750096612135</v>
      </c>
    </row>
    <row r="83" spans="1:6" ht="12.75" customHeight="1" x14ac:dyDescent="0.2">
      <c r="A83" s="53">
        <v>641</v>
      </c>
      <c r="B83" s="85" t="s">
        <v>212</v>
      </c>
      <c r="C83" s="50" t="s">
        <v>213</v>
      </c>
      <c r="D83" s="51">
        <f t="shared" ref="D83:E83" si="20">SUM(D84:D90)</f>
        <v>77.63</v>
      </c>
      <c r="E83" s="51">
        <f t="shared" si="20"/>
        <v>0.34</v>
      </c>
      <c r="F83" s="52">
        <f t="shared" si="0"/>
        <v>0.4379750096612135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0.34</v>
      </c>
      <c r="F85" s="52">
        <f t="shared" si="0"/>
        <v>1133.3333333333335</v>
      </c>
    </row>
    <row r="86" spans="1:6" ht="12.75" customHeight="1" x14ac:dyDescent="0.2">
      <c r="A86" s="53">
        <v>6414</v>
      </c>
      <c r="B86" s="85" t="s">
        <v>218</v>
      </c>
      <c r="C86" s="50" t="s">
        <v>219</v>
      </c>
      <c r="D86" s="242">
        <v>77.599999999999994</v>
      </c>
      <c r="E86" s="242">
        <v>0</v>
      </c>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97978.27</v>
      </c>
      <c r="E106" s="51">
        <f t="shared" si="23"/>
        <v>99019.55</v>
      </c>
      <c r="F106" s="52">
        <f t="shared" si="0"/>
        <v>101.06276626439718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97978.27</v>
      </c>
      <c r="E112" s="51">
        <f t="shared" si="25"/>
        <v>99019.55</v>
      </c>
      <c r="F112" s="52">
        <f t="shared" si="0"/>
        <v>101.06276626439718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97978.27</v>
      </c>
      <c r="E117" s="242">
        <v>99019.55</v>
      </c>
      <c r="F117" s="52">
        <f t="shared" si="0"/>
        <v>101.06276626439718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12439</v>
      </c>
      <c r="E124" s="51">
        <f t="shared" si="27"/>
        <v>8847</v>
      </c>
      <c r="F124" s="52">
        <f t="shared" si="0"/>
        <v>71.12308063349144</v>
      </c>
    </row>
    <row r="125" spans="1:6" ht="12.75" customHeight="1" x14ac:dyDescent="0.2">
      <c r="A125" s="53">
        <v>661</v>
      </c>
      <c r="B125" s="86" t="s">
        <v>296</v>
      </c>
      <c r="C125" s="50" t="s">
        <v>297</v>
      </c>
      <c r="D125" s="51">
        <f t="shared" ref="D125:E125" si="28">SUM(D126:D127)</f>
        <v>12439</v>
      </c>
      <c r="E125" s="51">
        <f t="shared" si="28"/>
        <v>8847</v>
      </c>
      <c r="F125" s="52">
        <f t="shared" si="0"/>
        <v>71.12308063349144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12439</v>
      </c>
      <c r="E127" s="242">
        <v>8847</v>
      </c>
      <c r="F127" s="52">
        <f t="shared" si="0"/>
        <v>71.12308063349144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109003.82</v>
      </c>
      <c r="E133" s="51">
        <f t="shared" si="30"/>
        <v>120461.12000000001</v>
      </c>
      <c r="F133" s="52">
        <f t="shared" ref="F133:F223" si="31">IF(D133&lt;&gt;0,IF(E133/D133&gt;=100,"&gt;&gt;100",E133/D133*100),"-")</f>
        <v>110.51091603945625</v>
      </c>
    </row>
    <row r="134" spans="1:6" ht="24" x14ac:dyDescent="0.2">
      <c r="A134" s="53">
        <v>671</v>
      </c>
      <c r="B134" s="232" t="s">
        <v>314</v>
      </c>
      <c r="C134" s="50" t="s">
        <v>315</v>
      </c>
      <c r="D134" s="51">
        <f t="shared" ref="D134:E134" si="32">SUM(D135:D137)</f>
        <v>109003.82</v>
      </c>
      <c r="E134" s="51">
        <f t="shared" si="32"/>
        <v>120461.12000000001</v>
      </c>
      <c r="F134" s="52">
        <f t="shared" si="31"/>
        <v>110.51091603945625</v>
      </c>
    </row>
    <row r="135" spans="1:6" ht="12.75" customHeight="1" x14ac:dyDescent="0.2">
      <c r="A135" s="53">
        <v>6711</v>
      </c>
      <c r="B135" s="85" t="s">
        <v>316</v>
      </c>
      <c r="C135" s="50" t="s">
        <v>317</v>
      </c>
      <c r="D135" s="242">
        <v>108673.82</v>
      </c>
      <c r="E135" s="242">
        <v>120193.07</v>
      </c>
      <c r="F135" s="52">
        <f t="shared" si="31"/>
        <v>110.59983904127047</v>
      </c>
    </row>
    <row r="136" spans="1:6" ht="24" x14ac:dyDescent="0.2">
      <c r="A136" s="53">
        <v>6712</v>
      </c>
      <c r="B136" s="232" t="s">
        <v>318</v>
      </c>
      <c r="C136" s="50" t="s">
        <v>319</v>
      </c>
      <c r="D136" s="242">
        <v>330</v>
      </c>
      <c r="E136" s="242">
        <v>268.05</v>
      </c>
      <c r="F136" s="52">
        <f t="shared" si="31"/>
        <v>81.22727272727272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995.62</v>
      </c>
      <c r="E139" s="51">
        <f t="shared" si="33"/>
        <v>715.22</v>
      </c>
      <c r="F139" s="52">
        <f t="shared" si="31"/>
        <v>71.836644502922809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995.62</v>
      </c>
      <c r="E150" s="242">
        <v>715.22</v>
      </c>
      <c r="F150" s="52">
        <f t="shared" si="31"/>
        <v>71.836644502922809</v>
      </c>
    </row>
    <row r="151" spans="1:6" ht="12.75" customHeight="1" x14ac:dyDescent="0.2">
      <c r="A151" s="53">
        <v>3</v>
      </c>
      <c r="B151" s="85" t="s">
        <v>348</v>
      </c>
      <c r="C151" s="50" t="s">
        <v>56</v>
      </c>
      <c r="D151" s="51">
        <f t="shared" ref="D151:E151" si="35">D152+D163+D196+D215+D224+D252+D263</f>
        <v>682386.21</v>
      </c>
      <c r="E151" s="51">
        <f t="shared" si="35"/>
        <v>851596.72000000009</v>
      </c>
      <c r="F151" s="52">
        <f t="shared" si="31"/>
        <v>124.79688298507676</v>
      </c>
    </row>
    <row r="152" spans="1:6" ht="12.75" customHeight="1" x14ac:dyDescent="0.2">
      <c r="A152" s="53">
        <v>31</v>
      </c>
      <c r="B152" s="85" t="s">
        <v>349</v>
      </c>
      <c r="C152" s="50" t="s">
        <v>35</v>
      </c>
      <c r="D152" s="51">
        <f t="shared" ref="D152:E152" si="36">D153+D158+D159</f>
        <v>478890.44000000006</v>
      </c>
      <c r="E152" s="51">
        <f t="shared" si="36"/>
        <v>625586.78</v>
      </c>
      <c r="F152" s="52">
        <f t="shared" si="31"/>
        <v>130.63254718553162</v>
      </c>
    </row>
    <row r="153" spans="1:6" ht="12.75" customHeight="1" x14ac:dyDescent="0.2">
      <c r="A153" s="53">
        <v>311</v>
      </c>
      <c r="B153" s="85" t="s">
        <v>350</v>
      </c>
      <c r="C153" s="50" t="s">
        <v>351</v>
      </c>
      <c r="D153" s="51">
        <f t="shared" ref="D153:E153" si="37">SUM(D154:D157)</f>
        <v>392886.52</v>
      </c>
      <c r="E153" s="51">
        <f t="shared" si="37"/>
        <v>514560.36</v>
      </c>
      <c r="F153" s="52">
        <f t="shared" si="31"/>
        <v>130.9692070880925</v>
      </c>
    </row>
    <row r="154" spans="1:6" ht="12.75" customHeight="1" x14ac:dyDescent="0.2">
      <c r="A154" s="53">
        <v>3111</v>
      </c>
      <c r="B154" s="85" t="s">
        <v>352</v>
      </c>
      <c r="C154" s="50" t="s">
        <v>353</v>
      </c>
      <c r="D154" s="242">
        <v>392886.52</v>
      </c>
      <c r="E154" s="242">
        <v>514560.36</v>
      </c>
      <c r="F154" s="52">
        <f t="shared" si="31"/>
        <v>130.9692070880925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21161.46</v>
      </c>
      <c r="E158" s="242">
        <v>26123.93</v>
      </c>
      <c r="F158" s="52">
        <f t="shared" si="31"/>
        <v>123.45050861329985</v>
      </c>
    </row>
    <row r="159" spans="1:6" ht="12.75" customHeight="1" x14ac:dyDescent="0.2">
      <c r="A159" s="53">
        <v>313</v>
      </c>
      <c r="B159" s="85" t="s">
        <v>362</v>
      </c>
      <c r="C159" s="50" t="s">
        <v>363</v>
      </c>
      <c r="D159" s="51">
        <f t="shared" ref="D159:E159" si="38">SUM(D160:D162)</f>
        <v>64842.46</v>
      </c>
      <c r="E159" s="51">
        <f t="shared" si="38"/>
        <v>84902.49</v>
      </c>
      <c r="F159" s="52">
        <f t="shared" si="31"/>
        <v>130.93656533080332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64803.360000000001</v>
      </c>
      <c r="E161" s="242">
        <v>84902.49</v>
      </c>
      <c r="F161" s="52">
        <f t="shared" si="31"/>
        <v>131.01556771130387</v>
      </c>
    </row>
    <row r="162" spans="1:6" ht="12.75" customHeight="1" x14ac:dyDescent="0.2">
      <c r="A162" s="53">
        <v>3133</v>
      </c>
      <c r="B162" s="85" t="s">
        <v>367</v>
      </c>
      <c r="C162" s="50" t="s">
        <v>368</v>
      </c>
      <c r="D162" s="242">
        <v>39.1</v>
      </c>
      <c r="E162" s="242">
        <v>0</v>
      </c>
      <c r="F162" s="52">
        <f t="shared" si="31"/>
        <v>0</v>
      </c>
    </row>
    <row r="163" spans="1:6" ht="12.75" customHeight="1" x14ac:dyDescent="0.2">
      <c r="A163" s="53">
        <v>32</v>
      </c>
      <c r="B163" s="85" t="s">
        <v>369</v>
      </c>
      <c r="C163" s="50" t="s">
        <v>370</v>
      </c>
      <c r="D163" s="51">
        <f t="shared" ref="D163:E163" si="39">D164+D169+D177+D187+D188</f>
        <v>200542.28999999998</v>
      </c>
      <c r="E163" s="51">
        <f t="shared" si="39"/>
        <v>224065.59</v>
      </c>
      <c r="F163" s="52">
        <f t="shared" si="31"/>
        <v>111.7298451114725</v>
      </c>
    </row>
    <row r="164" spans="1:6" ht="12.75" customHeight="1" x14ac:dyDescent="0.2">
      <c r="A164" s="53">
        <v>321</v>
      </c>
      <c r="B164" s="85" t="s">
        <v>371</v>
      </c>
      <c r="C164" s="50" t="s">
        <v>372</v>
      </c>
      <c r="D164" s="51">
        <f t="shared" ref="D164:E164" si="40">SUM(D165:D168)</f>
        <v>13543.83</v>
      </c>
      <c r="E164" s="51">
        <f t="shared" si="40"/>
        <v>18542.599999999999</v>
      </c>
      <c r="F164" s="52">
        <f t="shared" si="31"/>
        <v>136.90809763560233</v>
      </c>
    </row>
    <row r="165" spans="1:6" ht="12.75" customHeight="1" x14ac:dyDescent="0.2">
      <c r="A165" s="53">
        <v>3211</v>
      </c>
      <c r="B165" s="85" t="s">
        <v>373</v>
      </c>
      <c r="C165" s="50" t="s">
        <v>374</v>
      </c>
      <c r="D165" s="242">
        <v>7179.03</v>
      </c>
      <c r="E165" s="242">
        <v>10170.66</v>
      </c>
      <c r="F165" s="52">
        <f t="shared" si="31"/>
        <v>141.67178574264213</v>
      </c>
    </row>
    <row r="166" spans="1:6" ht="12.75" customHeight="1" x14ac:dyDescent="0.2">
      <c r="A166" s="53">
        <v>3212</v>
      </c>
      <c r="B166" s="85" t="s">
        <v>375</v>
      </c>
      <c r="C166" s="50" t="s">
        <v>376</v>
      </c>
      <c r="D166" s="242">
        <v>5792.8</v>
      </c>
      <c r="E166" s="242">
        <v>7680.44</v>
      </c>
      <c r="F166" s="52">
        <f t="shared" si="31"/>
        <v>132.58596878884131</v>
      </c>
    </row>
    <row r="167" spans="1:6" ht="12.75" customHeight="1" x14ac:dyDescent="0.2">
      <c r="A167" s="53">
        <v>3213</v>
      </c>
      <c r="B167" s="85" t="s">
        <v>377</v>
      </c>
      <c r="C167" s="50" t="s">
        <v>378</v>
      </c>
      <c r="D167" s="242">
        <v>520</v>
      </c>
      <c r="E167" s="242">
        <v>679</v>
      </c>
      <c r="F167" s="52">
        <f t="shared" si="31"/>
        <v>130.57692307692307</v>
      </c>
    </row>
    <row r="168" spans="1:6" ht="12.75" customHeight="1" x14ac:dyDescent="0.2">
      <c r="A168" s="53">
        <v>3214</v>
      </c>
      <c r="B168" s="85" t="s">
        <v>379</v>
      </c>
      <c r="C168" s="50" t="s">
        <v>380</v>
      </c>
      <c r="D168" s="242">
        <v>52</v>
      </c>
      <c r="E168" s="242">
        <v>12.5</v>
      </c>
      <c r="F168" s="52">
        <f t="shared" si="31"/>
        <v>24.03846153846154</v>
      </c>
    </row>
    <row r="169" spans="1:6" ht="12.75" customHeight="1" x14ac:dyDescent="0.2">
      <c r="A169" s="53">
        <v>322</v>
      </c>
      <c r="B169" s="85" t="s">
        <v>381</v>
      </c>
      <c r="C169" s="50" t="s">
        <v>382</v>
      </c>
      <c r="D169" s="51">
        <f t="shared" ref="D169:E169" si="41">SUM(D170:D176)</f>
        <v>116622.79999999999</v>
      </c>
      <c r="E169" s="51">
        <f t="shared" si="41"/>
        <v>113311.3</v>
      </c>
      <c r="F169" s="52">
        <f t="shared" si="31"/>
        <v>97.160503777991963</v>
      </c>
    </row>
    <row r="170" spans="1:6" ht="12.75" customHeight="1" x14ac:dyDescent="0.2">
      <c r="A170" s="53">
        <v>3221</v>
      </c>
      <c r="B170" s="85" t="s">
        <v>383</v>
      </c>
      <c r="C170" s="50" t="s">
        <v>384</v>
      </c>
      <c r="D170" s="242">
        <v>12761.69</v>
      </c>
      <c r="E170" s="242">
        <v>12524.34</v>
      </c>
      <c r="F170" s="52">
        <f t="shared" si="31"/>
        <v>98.140136612000447</v>
      </c>
    </row>
    <row r="171" spans="1:6" ht="12.75" customHeight="1" x14ac:dyDescent="0.2">
      <c r="A171" s="53">
        <v>3222</v>
      </c>
      <c r="B171" s="85" t="s">
        <v>385</v>
      </c>
      <c r="C171" s="50" t="s">
        <v>386</v>
      </c>
      <c r="D171" s="242">
        <v>64853.27</v>
      </c>
      <c r="E171" s="242">
        <v>64122.77</v>
      </c>
      <c r="F171" s="52">
        <f t="shared" si="31"/>
        <v>98.873611153300374</v>
      </c>
    </row>
    <row r="172" spans="1:6" ht="12.75" customHeight="1" x14ac:dyDescent="0.2">
      <c r="A172" s="53">
        <v>3223</v>
      </c>
      <c r="B172" s="85" t="s">
        <v>387</v>
      </c>
      <c r="C172" s="50" t="s">
        <v>388</v>
      </c>
      <c r="D172" s="242">
        <v>25643.94</v>
      </c>
      <c r="E172" s="242">
        <v>28351.18</v>
      </c>
      <c r="F172" s="52">
        <f t="shared" si="31"/>
        <v>110.55703608727833</v>
      </c>
    </row>
    <row r="173" spans="1:6" ht="12.75" customHeight="1" x14ac:dyDescent="0.2">
      <c r="A173" s="53">
        <v>3224</v>
      </c>
      <c r="B173" s="85" t="s">
        <v>389</v>
      </c>
      <c r="C173" s="50" t="s">
        <v>390</v>
      </c>
      <c r="D173" s="242">
        <v>1751.75</v>
      </c>
      <c r="E173" s="242">
        <v>2728.2</v>
      </c>
      <c r="F173" s="52">
        <f t="shared" si="31"/>
        <v>155.74140145568717</v>
      </c>
    </row>
    <row r="174" spans="1:6" ht="12.75" customHeight="1" x14ac:dyDescent="0.2">
      <c r="A174" s="53">
        <v>3225</v>
      </c>
      <c r="B174" s="85" t="s">
        <v>391</v>
      </c>
      <c r="C174" s="50" t="s">
        <v>392</v>
      </c>
      <c r="D174" s="242">
        <v>10749.12</v>
      </c>
      <c r="E174" s="242">
        <v>4315.63</v>
      </c>
      <c r="F174" s="52">
        <f t="shared" si="31"/>
        <v>40.148681938614509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863.03</v>
      </c>
      <c r="E176" s="242">
        <v>1269.18</v>
      </c>
      <c r="F176" s="52">
        <f t="shared" si="31"/>
        <v>147.06093646802546</v>
      </c>
    </row>
    <row r="177" spans="1:6" ht="12.75" customHeight="1" x14ac:dyDescent="0.2">
      <c r="A177" s="53">
        <v>323</v>
      </c>
      <c r="B177" s="85" t="s">
        <v>397</v>
      </c>
      <c r="C177" s="50" t="s">
        <v>398</v>
      </c>
      <c r="D177" s="51">
        <f t="shared" ref="D177:E177" si="42">SUM(D178:D186)</f>
        <v>60350.100000000006</v>
      </c>
      <c r="E177" s="51">
        <f t="shared" si="42"/>
        <v>80487.350000000006</v>
      </c>
      <c r="F177" s="52">
        <f t="shared" si="31"/>
        <v>133.36738464393596</v>
      </c>
    </row>
    <row r="178" spans="1:6" ht="12.75" customHeight="1" x14ac:dyDescent="0.2">
      <c r="A178" s="53">
        <v>3231</v>
      </c>
      <c r="B178" s="85" t="s">
        <v>399</v>
      </c>
      <c r="C178" s="50" t="s">
        <v>400</v>
      </c>
      <c r="D178" s="242">
        <v>5184.54</v>
      </c>
      <c r="E178" s="242">
        <v>8754.9699999999993</v>
      </c>
      <c r="F178" s="52">
        <f t="shared" si="31"/>
        <v>168.86686186238316</v>
      </c>
    </row>
    <row r="179" spans="1:6" ht="12.75" customHeight="1" x14ac:dyDescent="0.2">
      <c r="A179" s="53">
        <v>3232</v>
      </c>
      <c r="B179" s="85" t="s">
        <v>401</v>
      </c>
      <c r="C179" s="50" t="s">
        <v>402</v>
      </c>
      <c r="D179" s="242">
        <v>34202.43</v>
      </c>
      <c r="E179" s="242">
        <v>50803.18</v>
      </c>
      <c r="F179" s="52">
        <f t="shared" si="31"/>
        <v>148.53675601411948</v>
      </c>
    </row>
    <row r="180" spans="1:6" ht="12.75" customHeight="1" x14ac:dyDescent="0.2">
      <c r="A180" s="53">
        <v>3233</v>
      </c>
      <c r="B180" s="85" t="s">
        <v>403</v>
      </c>
      <c r="C180" s="50" t="s">
        <v>404</v>
      </c>
      <c r="D180" s="242">
        <v>2440.19</v>
      </c>
      <c r="E180" s="242">
        <v>468.75</v>
      </c>
      <c r="F180" s="52">
        <f t="shared" si="31"/>
        <v>19.20956974661809</v>
      </c>
    </row>
    <row r="181" spans="1:6" ht="12.75" customHeight="1" x14ac:dyDescent="0.2">
      <c r="A181" s="53">
        <v>3234</v>
      </c>
      <c r="B181" s="85" t="s">
        <v>405</v>
      </c>
      <c r="C181" s="50" t="s">
        <v>406</v>
      </c>
      <c r="D181" s="242">
        <v>8071.15</v>
      </c>
      <c r="E181" s="242">
        <v>8980.16</v>
      </c>
      <c r="F181" s="52">
        <f t="shared" si="31"/>
        <v>111.26245950081464</v>
      </c>
    </row>
    <row r="182" spans="1:6" ht="12.75" customHeight="1" x14ac:dyDescent="0.2">
      <c r="A182" s="53">
        <v>3235</v>
      </c>
      <c r="B182" s="85" t="s">
        <v>407</v>
      </c>
      <c r="C182" s="50" t="s">
        <v>408</v>
      </c>
      <c r="D182" s="242">
        <v>0</v>
      </c>
      <c r="E182" s="242">
        <v>2441.8000000000002</v>
      </c>
      <c r="F182" s="52" t="str">
        <f t="shared" si="31"/>
        <v>-</v>
      </c>
    </row>
    <row r="183" spans="1:6" ht="12.75" customHeight="1" x14ac:dyDescent="0.2">
      <c r="A183" s="53">
        <v>3236</v>
      </c>
      <c r="B183" s="85" t="s">
        <v>409</v>
      </c>
      <c r="C183" s="50" t="s">
        <v>410</v>
      </c>
      <c r="D183" s="242">
        <v>2277.23</v>
      </c>
      <c r="E183" s="242">
        <v>2150.89</v>
      </c>
      <c r="F183" s="52">
        <f t="shared" si="31"/>
        <v>94.452031634924879</v>
      </c>
    </row>
    <row r="184" spans="1:6" ht="12.75" customHeight="1" x14ac:dyDescent="0.2">
      <c r="A184" s="53">
        <v>3237</v>
      </c>
      <c r="B184" s="85" t="s">
        <v>411</v>
      </c>
      <c r="C184" s="50" t="s">
        <v>412</v>
      </c>
      <c r="D184" s="242">
        <v>4827.24</v>
      </c>
      <c r="E184" s="242">
        <v>5232.8500000000004</v>
      </c>
      <c r="F184" s="52">
        <f t="shared" si="31"/>
        <v>108.402524009579</v>
      </c>
    </row>
    <row r="185" spans="1:6" ht="12.75" customHeight="1" x14ac:dyDescent="0.2">
      <c r="A185" s="53">
        <v>3238</v>
      </c>
      <c r="B185" s="85" t="s">
        <v>413</v>
      </c>
      <c r="C185" s="50" t="s">
        <v>414</v>
      </c>
      <c r="D185" s="242">
        <v>2319.7199999999998</v>
      </c>
      <c r="E185" s="242">
        <v>594.59</v>
      </c>
      <c r="F185" s="52">
        <f t="shared" si="31"/>
        <v>25.631972824306388</v>
      </c>
    </row>
    <row r="186" spans="1:6" ht="12.75" customHeight="1" x14ac:dyDescent="0.2">
      <c r="A186" s="53">
        <v>3239</v>
      </c>
      <c r="B186" s="85" t="s">
        <v>415</v>
      </c>
      <c r="C186" s="50" t="s">
        <v>416</v>
      </c>
      <c r="D186" s="242">
        <v>1027.5999999999999</v>
      </c>
      <c r="E186" s="242">
        <v>1060.1600000000001</v>
      </c>
      <c r="F186" s="52">
        <f t="shared" si="31"/>
        <v>103.16854807318023</v>
      </c>
    </row>
    <row r="187" spans="1:6" ht="12.75" customHeight="1" x14ac:dyDescent="0.2">
      <c r="A187" s="53">
        <v>324</v>
      </c>
      <c r="B187" s="85" t="s">
        <v>417</v>
      </c>
      <c r="C187" s="50" t="s">
        <v>418</v>
      </c>
      <c r="D187" s="242">
        <v>10.44</v>
      </c>
      <c r="E187" s="242">
        <v>10.46</v>
      </c>
      <c r="F187" s="52">
        <f t="shared" si="31"/>
        <v>100.19157088122608</v>
      </c>
    </row>
    <row r="188" spans="1:6" ht="12.75" customHeight="1" x14ac:dyDescent="0.2">
      <c r="A188" s="53">
        <v>329</v>
      </c>
      <c r="B188" s="85" t="s">
        <v>419</v>
      </c>
      <c r="C188" s="50" t="s">
        <v>420</v>
      </c>
      <c r="D188" s="51">
        <f t="shared" ref="D188:E188" si="43">SUM(D189:D195)</f>
        <v>10015.119999999999</v>
      </c>
      <c r="E188" s="51">
        <f t="shared" si="43"/>
        <v>11713.880000000001</v>
      </c>
      <c r="F188" s="52">
        <f t="shared" si="31"/>
        <v>116.9619535262683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806.31</v>
      </c>
      <c r="E190" s="242">
        <v>820.24</v>
      </c>
      <c r="F190" s="52">
        <f t="shared" si="31"/>
        <v>101.72762337066391</v>
      </c>
    </row>
    <row r="191" spans="1:6" ht="12.75" customHeight="1" x14ac:dyDescent="0.2">
      <c r="A191" s="53">
        <v>3293</v>
      </c>
      <c r="B191" s="85" t="s">
        <v>425</v>
      </c>
      <c r="C191" s="50" t="s">
        <v>426</v>
      </c>
      <c r="D191" s="242">
        <v>753.87</v>
      </c>
      <c r="E191" s="242">
        <v>468.53</v>
      </c>
      <c r="F191" s="52">
        <f t="shared" si="31"/>
        <v>62.149972806982632</v>
      </c>
    </row>
    <row r="192" spans="1:6" ht="12.75" customHeight="1" x14ac:dyDescent="0.2">
      <c r="A192" s="53">
        <v>3294</v>
      </c>
      <c r="B192" s="85" t="s">
        <v>427</v>
      </c>
      <c r="C192" s="50" t="s">
        <v>428</v>
      </c>
      <c r="D192" s="242">
        <v>195</v>
      </c>
      <c r="E192" s="242">
        <v>195</v>
      </c>
      <c r="F192" s="52">
        <f t="shared" si="31"/>
        <v>100</v>
      </c>
    </row>
    <row r="193" spans="1:6" ht="12.75" customHeight="1" x14ac:dyDescent="0.2">
      <c r="A193" s="53">
        <v>3295</v>
      </c>
      <c r="B193" s="85" t="s">
        <v>429</v>
      </c>
      <c r="C193" s="50" t="s">
        <v>430</v>
      </c>
      <c r="D193" s="242">
        <v>1999.96</v>
      </c>
      <c r="E193" s="242">
        <v>2415.44</v>
      </c>
      <c r="F193" s="52">
        <f t="shared" si="31"/>
        <v>120.77441548830976</v>
      </c>
    </row>
    <row r="194" spans="1:6" ht="12.75" customHeight="1" x14ac:dyDescent="0.2">
      <c r="A194" s="53" t="s">
        <v>431</v>
      </c>
      <c r="B194" s="85" t="s">
        <v>432</v>
      </c>
      <c r="C194" s="50" t="s">
        <v>431</v>
      </c>
      <c r="D194" s="242">
        <v>862.44</v>
      </c>
      <c r="E194" s="242">
        <v>0</v>
      </c>
      <c r="F194" s="52">
        <f t="shared" si="31"/>
        <v>0</v>
      </c>
    </row>
    <row r="195" spans="1:6" ht="12.75" customHeight="1" x14ac:dyDescent="0.2">
      <c r="A195" s="53">
        <v>3299</v>
      </c>
      <c r="B195" s="85" t="s">
        <v>433</v>
      </c>
      <c r="C195" s="50" t="s">
        <v>434</v>
      </c>
      <c r="D195" s="242">
        <v>5397.54</v>
      </c>
      <c r="E195" s="242">
        <v>7814.67</v>
      </c>
      <c r="F195" s="52">
        <f t="shared" si="31"/>
        <v>144.78206738625374</v>
      </c>
    </row>
    <row r="196" spans="1:6" ht="12.75" customHeight="1" x14ac:dyDescent="0.2">
      <c r="A196" s="53">
        <v>34</v>
      </c>
      <c r="B196" s="232" t="s">
        <v>435</v>
      </c>
      <c r="C196" s="50" t="s">
        <v>436</v>
      </c>
      <c r="D196" s="51">
        <f t="shared" ref="D196:E196" si="44">D197+D202+D210</f>
        <v>2641.2799999999997</v>
      </c>
      <c r="E196" s="51">
        <f t="shared" si="44"/>
        <v>1615.56</v>
      </c>
      <c r="F196" s="52">
        <f t="shared" si="31"/>
        <v>61.165798400775387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2641.2799999999997</v>
      </c>
      <c r="E210" s="51">
        <f t="shared" si="47"/>
        <v>1615.56</v>
      </c>
      <c r="F210" s="52">
        <f t="shared" si="31"/>
        <v>61.165798400775387</v>
      </c>
    </row>
    <row r="211" spans="1:6" ht="12.75" customHeight="1" x14ac:dyDescent="0.2">
      <c r="A211" s="53">
        <v>3431</v>
      </c>
      <c r="B211" s="232" t="s">
        <v>465</v>
      </c>
      <c r="C211" s="50" t="s">
        <v>466</v>
      </c>
      <c r="D211" s="242">
        <v>1610.68</v>
      </c>
      <c r="E211" s="242">
        <v>1615.24</v>
      </c>
      <c r="F211" s="52">
        <f t="shared" si="31"/>
        <v>100.28311023915364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1030.5999999999999</v>
      </c>
      <c r="E213" s="242">
        <v>0.32</v>
      </c>
      <c r="F213" s="52">
        <f t="shared" si="31"/>
        <v>3.1049873859887448E-2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312.2</v>
      </c>
      <c r="E263" s="51">
        <f t="shared" si="68"/>
        <v>328.79</v>
      </c>
      <c r="F263" s="52">
        <f t="shared" ref="F263:F267" si="69">IF(D263&lt;&gt;0,IF(E263/D263&gt;=100,"&gt;&gt;100",E263/D263*100),"-")</f>
        <v>105.31390134529148</v>
      </c>
    </row>
    <row r="264" spans="1:6" ht="12.75" customHeight="1" x14ac:dyDescent="0.2">
      <c r="A264" s="53">
        <v>381</v>
      </c>
      <c r="B264" s="85" t="s">
        <v>567</v>
      </c>
      <c r="C264" s="50" t="s">
        <v>568</v>
      </c>
      <c r="D264" s="51">
        <f t="shared" ref="D264:E264" si="70">SUM(D265:D267)</f>
        <v>312.2</v>
      </c>
      <c r="E264" s="51">
        <f t="shared" si="70"/>
        <v>328.79</v>
      </c>
      <c r="F264" s="52">
        <f t="shared" si="69"/>
        <v>105.31390134529148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312.2</v>
      </c>
      <c r="E266" s="242">
        <v>328.79</v>
      </c>
      <c r="F266" s="52">
        <f t="shared" si="69"/>
        <v>105.31390134529148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682386.21</v>
      </c>
      <c r="E289" s="51">
        <f t="shared" si="79"/>
        <v>851596.72000000009</v>
      </c>
      <c r="F289" s="52">
        <f t="shared" si="76"/>
        <v>124.79688298507676</v>
      </c>
    </row>
    <row r="290" spans="1:6" ht="12.75" customHeight="1" x14ac:dyDescent="0.2">
      <c r="A290" s="53" t="s">
        <v>608</v>
      </c>
      <c r="B290" s="85" t="s">
        <v>619</v>
      </c>
      <c r="C290" s="50" t="s">
        <v>620</v>
      </c>
      <c r="D290" s="51">
        <f>IF(D6&gt;=D289,D6-D289,0)</f>
        <v>39487.770000000135</v>
      </c>
      <c r="E290" s="51">
        <f>IF(E6&gt;=E289,E6-E289,0)</f>
        <v>0</v>
      </c>
      <c r="F290" s="52">
        <f t="shared" si="76"/>
        <v>0</v>
      </c>
    </row>
    <row r="291" spans="1:6" ht="12.75" customHeight="1" x14ac:dyDescent="0.2">
      <c r="A291" s="53" t="s">
        <v>608</v>
      </c>
      <c r="B291" s="85" t="s">
        <v>621</v>
      </c>
      <c r="C291" s="50" t="s">
        <v>622</v>
      </c>
      <c r="D291" s="51">
        <f>IF(D289&gt;=D6,D289-D6,0)</f>
        <v>0</v>
      </c>
      <c r="E291" s="51">
        <f>IF(E289&gt;=E6,E289-E6,0)</f>
        <v>10308.130000000121</v>
      </c>
      <c r="F291" s="52" t="str">
        <f t="shared" si="76"/>
        <v>-</v>
      </c>
    </row>
    <row r="292" spans="1:6" ht="12.75" customHeight="1" x14ac:dyDescent="0.2">
      <c r="A292" s="53">
        <v>92211</v>
      </c>
      <c r="B292" s="85" t="s">
        <v>623</v>
      </c>
      <c r="C292" s="50" t="s">
        <v>624</v>
      </c>
      <c r="D292" s="242">
        <v>26995.93</v>
      </c>
      <c r="E292" s="242">
        <v>51906.57</v>
      </c>
      <c r="F292" s="52">
        <f t="shared" si="76"/>
        <v>192.27553931277788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356.51</v>
      </c>
      <c r="E294" s="242">
        <v>0.01</v>
      </c>
      <c r="F294" s="52">
        <f t="shared" si="76"/>
        <v>2.8049704075622005E-3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13243.810000000001</v>
      </c>
      <c r="E350" s="51">
        <f t="shared" si="95"/>
        <v>7729.2</v>
      </c>
      <c r="F350" s="52">
        <f t="shared" si="81"/>
        <v>58.360849332631616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13243.810000000001</v>
      </c>
      <c r="E363" s="51">
        <f t="shared" si="99"/>
        <v>7729.2</v>
      </c>
      <c r="F363" s="52">
        <f t="shared" si="81"/>
        <v>58.360849332631616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10741.340000000002</v>
      </c>
      <c r="E369" s="51">
        <f t="shared" si="101"/>
        <v>7315.83</v>
      </c>
      <c r="F369" s="52">
        <f t="shared" si="81"/>
        <v>68.109099981938925</v>
      </c>
    </row>
    <row r="370" spans="1:6" ht="12.75" customHeight="1" x14ac:dyDescent="0.2">
      <c r="A370" s="53">
        <v>4221</v>
      </c>
      <c r="B370" s="85" t="s">
        <v>674</v>
      </c>
      <c r="C370" s="50" t="s">
        <v>766</v>
      </c>
      <c r="D370" s="242">
        <v>2422.8000000000002</v>
      </c>
      <c r="E370" s="242">
        <v>3803.96</v>
      </c>
      <c r="F370" s="52">
        <f t="shared" si="81"/>
        <v>157.00676902757141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6675.6</v>
      </c>
      <c r="E372" s="242">
        <v>2802.5</v>
      </c>
      <c r="F372" s="52">
        <f t="shared" si="81"/>
        <v>41.981245131523757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1642.94</v>
      </c>
      <c r="E374" s="242">
        <v>709.37</v>
      </c>
      <c r="F374" s="52">
        <f t="shared" si="81"/>
        <v>43.176865862417372</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421.82</v>
      </c>
      <c r="E383" s="51">
        <f t="shared" si="103"/>
        <v>413.37</v>
      </c>
      <c r="F383" s="52">
        <f t="shared" si="81"/>
        <v>97.996775875966051</v>
      </c>
    </row>
    <row r="384" spans="1:6" ht="12.75" customHeight="1" x14ac:dyDescent="0.2">
      <c r="A384" s="53">
        <v>4241</v>
      </c>
      <c r="B384" s="85" t="s">
        <v>783</v>
      </c>
      <c r="C384" s="50" t="s">
        <v>784</v>
      </c>
      <c r="D384" s="242">
        <v>421.82</v>
      </c>
      <c r="E384" s="242">
        <v>413.37</v>
      </c>
      <c r="F384" s="52">
        <f t="shared" si="81"/>
        <v>97.996775875966051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2080.65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2080.65</v>
      </c>
      <c r="E393" s="242">
        <v>0</v>
      </c>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13243.810000000001</v>
      </c>
      <c r="E408" s="51">
        <f t="shared" si="111"/>
        <v>7729.2</v>
      </c>
      <c r="F408" s="52">
        <f t="shared" si="81"/>
        <v>58.360849332631616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721873.9800000001</v>
      </c>
      <c r="E412" s="51">
        <f>E6+E298</f>
        <v>841288.59</v>
      </c>
      <c r="F412" s="52">
        <f t="shared" si="81"/>
        <v>116.54230701042859</v>
      </c>
    </row>
    <row r="413" spans="1:6" ht="12.75" customHeight="1" x14ac:dyDescent="0.2">
      <c r="A413" s="53" t="s">
        <v>608</v>
      </c>
      <c r="B413" s="85" t="s">
        <v>831</v>
      </c>
      <c r="C413" s="50" t="s">
        <v>832</v>
      </c>
      <c r="D413" s="51">
        <f t="shared" ref="D413:E413" si="112">D289+D350</f>
        <v>695630.02</v>
      </c>
      <c r="E413" s="51">
        <f t="shared" si="112"/>
        <v>859325.92</v>
      </c>
      <c r="F413" s="52">
        <f t="shared" si="81"/>
        <v>123.53203503207064</v>
      </c>
    </row>
    <row r="414" spans="1:6" ht="12.75" customHeight="1" x14ac:dyDescent="0.2">
      <c r="A414" s="53" t="s">
        <v>608</v>
      </c>
      <c r="B414" s="85" t="s">
        <v>833</v>
      </c>
      <c r="C414" s="50" t="s">
        <v>834</v>
      </c>
      <c r="D414" s="51">
        <f t="shared" ref="D414:E414" si="113">IF(D412&gt;=D413,D412-D413,0)</f>
        <v>26243.960000000079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18037.330000000075</v>
      </c>
      <c r="F415" s="52" t="str">
        <f t="shared" si="81"/>
        <v>-</v>
      </c>
    </row>
    <row r="416" spans="1:6" ht="12.75" customHeight="1" x14ac:dyDescent="0.2">
      <c r="A416" s="60" t="s">
        <v>837</v>
      </c>
      <c r="B416" s="232" t="s">
        <v>838</v>
      </c>
      <c r="C416" s="61" t="s">
        <v>839</v>
      </c>
      <c r="D416" s="51">
        <f t="shared" ref="D416:E416" si="115">IF(D292-D293+D409-D410&gt;=0,D292-D293+D409-D410,0)</f>
        <v>26995.93</v>
      </c>
      <c r="E416" s="51">
        <f t="shared" si="115"/>
        <v>51906.57</v>
      </c>
      <c r="F416" s="52">
        <f t="shared" si="81"/>
        <v>192.27553931277788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356.51</v>
      </c>
      <c r="E418" s="62">
        <f t="shared" si="117"/>
        <v>0.01</v>
      </c>
      <c r="F418" s="57">
        <f t="shared" si="81"/>
        <v>2.8049704075622005E-3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721873.9800000001</v>
      </c>
      <c r="E639" s="51">
        <f t="shared" si="180"/>
        <v>841288.59</v>
      </c>
      <c r="F639" s="52">
        <f t="shared" si="119"/>
        <v>116.54230701042859</v>
      </c>
    </row>
    <row r="640" spans="1:6" ht="12.75" customHeight="1" x14ac:dyDescent="0.2">
      <c r="A640" s="53" t="s">
        <v>608</v>
      </c>
      <c r="B640" s="85" t="s">
        <v>1277</v>
      </c>
      <c r="C640" s="50" t="s">
        <v>1278</v>
      </c>
      <c r="D640" s="51">
        <f t="shared" ref="D640:E640" si="181">D413+D528</f>
        <v>695630.02</v>
      </c>
      <c r="E640" s="51">
        <f t="shared" si="181"/>
        <v>859325.92</v>
      </c>
      <c r="F640" s="52">
        <f t="shared" si="119"/>
        <v>123.53203503207064</v>
      </c>
    </row>
    <row r="641" spans="1:6" ht="12.75" customHeight="1" x14ac:dyDescent="0.2">
      <c r="A641" s="53" t="s">
        <v>608</v>
      </c>
      <c r="B641" s="85" t="s">
        <v>1279</v>
      </c>
      <c r="C641" s="50" t="s">
        <v>1280</v>
      </c>
      <c r="D641" s="51">
        <f t="shared" ref="D641:E641" si="182">IF(D639&gt;=D640,D639-D640,0)</f>
        <v>26243.960000000079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18037.330000000075</v>
      </c>
      <c r="F642" s="52" t="str">
        <f t="shared" si="119"/>
        <v>-</v>
      </c>
    </row>
    <row r="643" spans="1:6" ht="24" x14ac:dyDescent="0.2">
      <c r="A643" s="60" t="s">
        <v>1283</v>
      </c>
      <c r="B643" s="85" t="s">
        <v>1284</v>
      </c>
      <c r="C643" s="61" t="s">
        <v>1283</v>
      </c>
      <c r="D643" s="51">
        <f t="shared" ref="D643:E643" si="184">IF(D416-D417+D637-D638&gt;=0,D416-D417+D637-D638,0)</f>
        <v>26995.93</v>
      </c>
      <c r="E643" s="51">
        <f t="shared" si="184"/>
        <v>51906.57</v>
      </c>
      <c r="F643" s="52">
        <f t="shared" si="119"/>
        <v>192.27553931277788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53239.890000000079</v>
      </c>
      <c r="E645" s="51">
        <f t="shared" si="186"/>
        <v>33869.239999999925</v>
      </c>
      <c r="F645" s="52">
        <f t="shared" si="119"/>
        <v>63.616284706823912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48211.199999999997</v>
      </c>
      <c r="E647" s="243">
        <v>49646.03</v>
      </c>
      <c r="F647" s="57">
        <f t="shared" si="119"/>
        <v>102.97613417629098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36509.449999999997</v>
      </c>
      <c r="E649" s="242">
        <v>58679.9</v>
      </c>
      <c r="F649" s="52">
        <f t="shared" ref="F649:F724" si="188">IF(D649&lt;&gt;0,IF(E649/D649&gt;=100,"&gt;&gt;100",E649/D649*100),"-")</f>
        <v>160.72523689072281</v>
      </c>
    </row>
    <row r="650" spans="1:6" ht="12.75" customHeight="1" x14ac:dyDescent="0.2">
      <c r="A650" s="53" t="s">
        <v>1296</v>
      </c>
      <c r="B650" s="85" t="s">
        <v>1297</v>
      </c>
      <c r="C650" s="50" t="s">
        <v>1296</v>
      </c>
      <c r="D650" s="242">
        <v>728469.15</v>
      </c>
      <c r="E650" s="242">
        <v>843772.96</v>
      </c>
      <c r="F650" s="52">
        <f t="shared" si="188"/>
        <v>115.82823514214707</v>
      </c>
    </row>
    <row r="651" spans="1:6" ht="12.75" customHeight="1" x14ac:dyDescent="0.2">
      <c r="A651" s="53" t="s">
        <v>1298</v>
      </c>
      <c r="B651" s="85" t="s">
        <v>1299</v>
      </c>
      <c r="C651" s="50" t="s">
        <v>1298</v>
      </c>
      <c r="D651" s="242">
        <v>706262.62</v>
      </c>
      <c r="E651" s="242">
        <v>862904.06</v>
      </c>
      <c r="F651" s="52">
        <f t="shared" si="188"/>
        <v>122.17892262229594</v>
      </c>
    </row>
    <row r="652" spans="1:6" ht="24" x14ac:dyDescent="0.2">
      <c r="A652" s="53">
        <v>11</v>
      </c>
      <c r="B652" s="85" t="s">
        <v>1300</v>
      </c>
      <c r="C652" s="50" t="s">
        <v>1301</v>
      </c>
      <c r="D652" s="51">
        <f t="shared" ref="D652:E652" si="189">+D649+D650-D651</f>
        <v>58715.979999999981</v>
      </c>
      <c r="E652" s="51">
        <f t="shared" si="189"/>
        <v>39548.79999999993</v>
      </c>
      <c r="F652" s="52">
        <f t="shared" si="188"/>
        <v>67.356109869919464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24</v>
      </c>
      <c r="E654" s="262">
        <v>25</v>
      </c>
      <c r="F654" s="52">
        <f t="shared" si="188"/>
        <v>104.16666666666667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24</v>
      </c>
      <c r="F656" s="52">
        <f t="shared" si="188"/>
        <v>104.34782608695652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501379.64</v>
      </c>
      <c r="E675" s="242">
        <v>612245.36</v>
      </c>
      <c r="F675" s="52">
        <f t="shared" si="188"/>
        <v>122.11213044071754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97903.67</v>
      </c>
      <c r="E710" s="242">
        <v>98944.55</v>
      </c>
      <c r="F710" s="52">
        <f t="shared" si="188"/>
        <v>101.06316749923676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2654.48</v>
      </c>
      <c r="E716" s="242">
        <v>4622.54</v>
      </c>
      <c r="F716" s="52">
        <f t="shared" si="188"/>
        <v>174.14107471143123</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5792.8</v>
      </c>
      <c r="E718" s="242">
        <v>7680.44</v>
      </c>
      <c r="F718" s="52">
        <f t="shared" si="188"/>
        <v>132.58596878884131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314.56</v>
      </c>
      <c r="E720" s="242">
        <v>1375.1</v>
      </c>
      <c r="F720" s="52">
        <f t="shared" si="188"/>
        <v>437.15030518819935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1108.25</v>
      </c>
      <c r="E722" s="242">
        <v>1192.96</v>
      </c>
      <c r="F722" s="52">
        <f t="shared" si="188"/>
        <v>107.64358222422739</v>
      </c>
    </row>
    <row r="723" spans="1:6" ht="12.75" customHeight="1" x14ac:dyDescent="0.2">
      <c r="A723" s="53" t="s">
        <v>1425</v>
      </c>
      <c r="B723" s="85" t="s">
        <v>1426</v>
      </c>
      <c r="C723" s="50" t="s">
        <v>1425</v>
      </c>
      <c r="D723" s="242">
        <v>524.55999999999995</v>
      </c>
      <c r="E723" s="242">
        <v>312.5</v>
      </c>
      <c r="F723" s="52">
        <f t="shared" si="188"/>
        <v>59.573737989934429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217.42</v>
      </c>
      <c r="E726" s="242">
        <v>404.55</v>
      </c>
      <c r="F726" s="52">
        <f t="shared" si="190"/>
        <v>186.0684389660565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6" workbookViewId="0">
      <selection activeCell="N323" sqref="N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473778.47000000009</v>
      </c>
      <c r="E6" s="229">
        <f t="shared" si="0"/>
        <v>432711.97000000009</v>
      </c>
      <c r="F6" s="230">
        <f t="shared" ref="F6:F260" si="1">IF(D6&gt;0,IF(E6/D6&gt;=100,"&gt;&gt;100",E6/D6*100),"-")</f>
        <v>91.332130394190344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363859.78000000009</v>
      </c>
      <c r="E7" s="104">
        <f t="shared" si="2"/>
        <v>343517.14000000007</v>
      </c>
      <c r="F7" s="93">
        <f t="shared" si="1"/>
        <v>94.409208954064667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363859.78000000009</v>
      </c>
      <c r="E12" s="104">
        <f t="shared" si="3"/>
        <v>343517.14000000007</v>
      </c>
      <c r="F12" s="93">
        <f t="shared" si="1"/>
        <v>94.409208954064667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306594.74</v>
      </c>
      <c r="E13" s="104">
        <f t="shared" si="4"/>
        <v>295400.80000000005</v>
      </c>
      <c r="F13" s="93">
        <f t="shared" si="1"/>
        <v>96.348945842971759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964229.49</v>
      </c>
      <c r="E15" s="247">
        <v>964229.49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657634.75</v>
      </c>
      <c r="E18" s="247">
        <v>668828.68999999994</v>
      </c>
      <c r="F18" s="93">
        <f t="shared" si="1"/>
        <v>101.70215153624409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47251.95000000007</v>
      </c>
      <c r="E19" s="104">
        <f t="shared" si="5"/>
        <v>39413.780000000057</v>
      </c>
      <c r="F19" s="93">
        <f t="shared" si="1"/>
        <v>83.411965008851482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138030.5</v>
      </c>
      <c r="E20" s="247">
        <v>140021.06</v>
      </c>
      <c r="F20" s="93">
        <f t="shared" si="1"/>
        <v>101.44211605406051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5451.44</v>
      </c>
      <c r="E21" s="247">
        <v>5451.44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40860.480000000003</v>
      </c>
      <c r="E22" s="247">
        <v>43544.85</v>
      </c>
      <c r="F22" s="93">
        <f t="shared" si="1"/>
        <v>106.56959976975307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90180.87</v>
      </c>
      <c r="E24" s="247">
        <v>90635.54</v>
      </c>
      <c r="F24" s="93">
        <f t="shared" si="1"/>
        <v>100.50417566386307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9891.52</v>
      </c>
      <c r="E25" s="247">
        <v>9891.52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273.64999999999998</v>
      </c>
      <c r="E26" s="247">
        <v>273.64999999999998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237436.51</v>
      </c>
      <c r="E28" s="247">
        <v>250404.28</v>
      </c>
      <c r="F28" s="93">
        <f t="shared" si="1"/>
        <v>105.46157370658791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8289.1899999999987</v>
      </c>
      <c r="E35" s="104">
        <f t="shared" si="7"/>
        <v>8702.5600000000013</v>
      </c>
      <c r="F35" s="93">
        <f t="shared" si="1"/>
        <v>104.98685637559282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7756.23</v>
      </c>
      <c r="E36" s="247">
        <v>8169.6</v>
      </c>
      <c r="F36" s="93">
        <f t="shared" si="1"/>
        <v>105.32952220344163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532.96</v>
      </c>
      <c r="E37" s="247">
        <v>532.96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1723.8999999999996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5739.99</v>
      </c>
      <c r="E47" s="247">
        <v>3659.34</v>
      </c>
      <c r="F47" s="93">
        <f t="shared" si="1"/>
        <v>63.751679009893749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4016.09</v>
      </c>
      <c r="E50" s="247">
        <v>3659.34</v>
      </c>
      <c r="F50" s="93">
        <f t="shared" si="1"/>
        <v>91.116981940145763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82531.33</v>
      </c>
      <c r="E54" s="247">
        <v>84854.37</v>
      </c>
      <c r="F54" s="93">
        <f t="shared" si="1"/>
        <v>102.81473714285229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82531.33</v>
      </c>
      <c r="E55" s="247">
        <v>84854.37</v>
      </c>
      <c r="F55" s="93">
        <f t="shared" si="1"/>
        <v>102.81473714285229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109918.69</v>
      </c>
      <c r="E68" s="104">
        <f t="shared" si="13"/>
        <v>89194.83</v>
      </c>
      <c r="F68" s="93">
        <f t="shared" si="1"/>
        <v>81.146190879822171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58715.98</v>
      </c>
      <c r="E69" s="104">
        <f t="shared" si="14"/>
        <v>39548.800000000003</v>
      </c>
      <c r="F69" s="93">
        <f t="shared" si="1"/>
        <v>67.356109869919564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58679.9</v>
      </c>
      <c r="E70" s="104">
        <f t="shared" si="15"/>
        <v>39548.800000000003</v>
      </c>
      <c r="F70" s="93">
        <f t="shared" si="1"/>
        <v>67.397524535658732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58679.9</v>
      </c>
      <c r="E72" s="247">
        <v>39548.800000000003</v>
      </c>
      <c r="F72" s="93">
        <f t="shared" si="1"/>
        <v>67.397524535658732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36.08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2536.7800000000002</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2536.7800000000002</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454.73</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1328.04</v>
      </c>
      <c r="E162" s="247">
        <v>873.3</v>
      </c>
      <c r="F162" s="93">
        <f t="shared" si="1"/>
        <v>65.758561489111784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873.31</v>
      </c>
      <c r="E163" s="247">
        <v>873.3</v>
      </c>
      <c r="F163" s="93">
        <f t="shared" si="1"/>
        <v>99.998854931238625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48211.199999999997</v>
      </c>
      <c r="E170" s="104">
        <f t="shared" si="29"/>
        <v>49646.03</v>
      </c>
      <c r="F170" s="93">
        <f t="shared" si="1"/>
        <v>102.97613417629098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1014.39</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47196.81</v>
      </c>
      <c r="E173" s="247">
        <v>49646.03</v>
      </c>
      <c r="F173" s="93">
        <f t="shared" si="1"/>
        <v>105.18937614639634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473778.47000000009</v>
      </c>
      <c r="E175" s="104">
        <f t="shared" si="30"/>
        <v>432711.97000000003</v>
      </c>
      <c r="F175" s="93">
        <f t="shared" si="1"/>
        <v>91.33213039419033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56322.310000000005</v>
      </c>
      <c r="E176" s="104">
        <f t="shared" si="31"/>
        <v>55325.599999999999</v>
      </c>
      <c r="F176" s="93">
        <f t="shared" si="1"/>
        <v>98.230346020963978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55118.770000000004</v>
      </c>
      <c r="E177" s="104">
        <f t="shared" si="32"/>
        <v>55325.599999999999</v>
      </c>
      <c r="F177" s="93">
        <f t="shared" si="1"/>
        <v>100.37524422261237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47110.62</v>
      </c>
      <c r="E178" s="247">
        <v>49478.04</v>
      </c>
      <c r="F178" s="93">
        <f t="shared" si="1"/>
        <v>105.02523634798268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5354.79</v>
      </c>
      <c r="E179" s="247">
        <v>5684.22</v>
      </c>
      <c r="F179" s="93">
        <f t="shared" si="1"/>
        <v>106.1520619856241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170.39</v>
      </c>
      <c r="E180" s="104">
        <f t="shared" si="33"/>
        <v>163.34</v>
      </c>
      <c r="F180" s="93">
        <f t="shared" si="1"/>
        <v>95.862433241387407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170.39</v>
      </c>
      <c r="E183" s="247">
        <v>163.34</v>
      </c>
      <c r="F183" s="93">
        <f t="shared" si="1"/>
        <v>95.862433241387407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2482.9699999999998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189.15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1014.39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1014.39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417456.16000000009</v>
      </c>
      <c r="E237" s="104">
        <f t="shared" si="41"/>
        <v>377386.37000000005</v>
      </c>
      <c r="F237" s="93">
        <f t="shared" si="1"/>
        <v>90.401437602453854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363859.76000000007</v>
      </c>
      <c r="E238" s="104">
        <f t="shared" si="42"/>
        <v>343517.12000000005</v>
      </c>
      <c r="F238" s="93">
        <f t="shared" si="1"/>
        <v>94.40920864675995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363859.81000000006</v>
      </c>
      <c r="E239" s="104">
        <f t="shared" si="43"/>
        <v>343517.17000000004</v>
      </c>
      <c r="F239" s="93">
        <f t="shared" si="1"/>
        <v>94.409209415021678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363395.28</v>
      </c>
      <c r="E240" s="247">
        <v>343052.64</v>
      </c>
      <c r="F240" s="93">
        <f t="shared" si="1"/>
        <v>94.402062679515268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464.53</v>
      </c>
      <c r="E241" s="247">
        <v>464.53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0.05</v>
      </c>
      <c r="E242" s="104">
        <f t="shared" si="44"/>
        <v>0.05</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0.05</v>
      </c>
      <c r="E244" s="247">
        <v>0.05</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53239.89</v>
      </c>
      <c r="E245" s="104">
        <f t="shared" si="45"/>
        <v>33869.24</v>
      </c>
      <c r="F245" s="93">
        <f t="shared" si="1"/>
        <v>63.616284706824146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66483.7</v>
      </c>
      <c r="E246" s="104">
        <f t="shared" si="46"/>
        <v>51638.52</v>
      </c>
      <c r="F246" s="93">
        <f t="shared" si="1"/>
        <v>77.670947916556983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66483.7</v>
      </c>
      <c r="E247" s="247">
        <v>51638.52</v>
      </c>
      <c r="F247" s="93">
        <f t="shared" si="1"/>
        <v>77.670947916556983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13243.81</v>
      </c>
      <c r="E250" s="104">
        <f t="shared" si="47"/>
        <v>17769.28</v>
      </c>
      <c r="F250" s="93">
        <f t="shared" si="1"/>
        <v>134.17045397057191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13243.81</v>
      </c>
      <c r="E252" s="247">
        <v>17769.28</v>
      </c>
      <c r="F252" s="93">
        <f t="shared" si="1"/>
        <v>134.17045397057191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356.51</v>
      </c>
      <c r="E255" s="247">
        <v>0.01</v>
      </c>
      <c r="F255" s="93">
        <f t="shared" si="1"/>
        <v>2.8049704075622005E-3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49372.88</v>
      </c>
      <c r="E259" s="104">
        <f t="shared" si="49"/>
        <v>49372.88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49372.88</v>
      </c>
      <c r="E260" s="248">
        <v>49372.88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1328.04</v>
      </c>
      <c r="E264" s="247">
        <v>873.3</v>
      </c>
      <c r="F264" s="93">
        <f t="shared" si="50"/>
        <v>65.758561489111784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2536.7800000000002</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55118.77</v>
      </c>
      <c r="E288" s="247">
        <v>55325.599999999999</v>
      </c>
      <c r="F288" s="93">
        <f t="shared" si="50"/>
        <v>100.37524422261237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189.15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2482.9699999999998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695630.02</v>
      </c>
      <c r="E114" s="81">
        <f t="shared" si="22"/>
        <v>859325.92</v>
      </c>
      <c r="F114" s="63">
        <f t="shared" si="1"/>
        <v>123.53203503207064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695630.02</v>
      </c>
      <c r="E126" s="249">
        <v>859325.92</v>
      </c>
      <c r="F126" s="63">
        <f t="shared" si="1"/>
        <v>123.53203503207064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695630.02</v>
      </c>
      <c r="E141" s="106">
        <f t="shared" si="28"/>
        <v>859325.92</v>
      </c>
      <c r="F141" s="82">
        <f t="shared" si="1"/>
        <v>123.53203503207064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 workbookViewId="0">
      <selection activeCell="D49" sqref="D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55307.92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860401.09000000008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3133.24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849305.67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628734.81999999995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218955.29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1615.56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7962.18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860383.40999999992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5588.21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846643.87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626367.41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218653.85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1622.61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8151.33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55325.60000000021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55325.599999999999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55325.599999999999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19601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Denis Bassani</cp:lastModifiedBy>
  <cp:lastPrinted>2025-01-22T12:57:15Z</cp:lastPrinted>
  <dcterms:created xsi:type="dcterms:W3CDTF">2022-04-01T05:14:30Z</dcterms:created>
  <dcterms:modified xsi:type="dcterms:W3CDTF">2025-01-22T13:02:44Z</dcterms:modified>
</cp:coreProperties>
</file>